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6" yWindow="360" windowWidth="15480" windowHeight="11020" activeTab="1"/>
  </bookViews>
  <sheets>
    <sheet name="Formato PAAAS bienes REAL" sheetId="1" r:id="rId1"/>
    <sheet name="Formato PAAAS Servicios REAL" sheetId="2" r:id="rId2"/>
    <sheet name="Hoja1" sheetId="3" r:id="rId3"/>
  </sheets>
  <definedNames>
    <definedName name="_xlnm.Print_Area" localSheetId="0">'Formato PAAAS bienes REAL'!$C$72:$Y$113</definedName>
    <definedName name="_xlnm.Print_Area" localSheetId="1">'Formato PAAAS Servicios REAL'!$C$33:$W$56</definedName>
  </definedNames>
  <calcPr fullCalcOnLoad="1"/>
</workbook>
</file>

<file path=xl/sharedStrings.xml><?xml version="1.0" encoding="utf-8"?>
<sst xmlns="http://schemas.openxmlformats.org/spreadsheetml/2006/main" count="725" uniqueCount="227">
  <si>
    <t>LOGO</t>
  </si>
  <si>
    <t>Unidad</t>
  </si>
  <si>
    <t>Entidad Federativa</t>
  </si>
  <si>
    <t>Cantidad</t>
  </si>
  <si>
    <t xml:space="preserve">Tipo de Procedimiento </t>
  </si>
  <si>
    <t>CUCOP</t>
  </si>
  <si>
    <t>YUCATÁN</t>
  </si>
  <si>
    <t>PIEZA</t>
  </si>
  <si>
    <t>N</t>
  </si>
  <si>
    <t>PERNO DE ANCLAJE CON TUERCA Y RONDANA</t>
  </si>
  <si>
    <t>PLACA DE HULE TIPO CHEVRON</t>
  </si>
  <si>
    <t>COJINETE SEMICILINDRICO DE PLASTICO</t>
  </si>
  <si>
    <t>CLAVO DE VÍA DE 5/8 X 6"</t>
  </si>
  <si>
    <t>OAXACA</t>
  </si>
  <si>
    <t>PAR</t>
  </si>
  <si>
    <t>GATOS DE VÍA SIMPLEX DE ALUMINIO A-17</t>
  </si>
  <si>
    <t>PICOS</t>
  </si>
  <si>
    <t>PALAS PARA BALASTO</t>
  </si>
  <si>
    <t>MANGOS  PARA MARTILLO DE VÍA</t>
  </si>
  <si>
    <t>MARTILLOS DE VÍA</t>
  </si>
  <si>
    <t>IMPERMEABLE</t>
  </si>
  <si>
    <t>BOTAS DE HULE ALTAS</t>
  </si>
  <si>
    <t>ZAPATOS</t>
  </si>
  <si>
    <t>UNIFORMES HOMBRE</t>
  </si>
  <si>
    <t>OVEROL</t>
  </si>
  <si>
    <t>FAJAS</t>
  </si>
  <si>
    <t>CASCO DE SEGURIDAD</t>
  </si>
  <si>
    <t>MATERIAL ELECTRICO: BATERIAS, LAMPARAS, REACTORES, BALASTROS</t>
  </si>
  <si>
    <t>LOTE</t>
  </si>
  <si>
    <t>MATERIAL Y REFACCIONES PARA LOCOMOTORAS</t>
  </si>
  <si>
    <t>CONSUMIBLES PARA LOCOMOTORA</t>
  </si>
  <si>
    <t>DISTRITO FEDERAL</t>
  </si>
  <si>
    <t>TARJETAS CON LEYENDA MAL ORDEN Y SUS PROPIETARIOS</t>
  </si>
  <si>
    <t>VARILLAS DE ESCANTILLÓN</t>
  </si>
  <si>
    <t>LAMINA DE ACERO</t>
  </si>
  <si>
    <t>MATERIALES Y UTILES PARA OFICINA</t>
  </si>
  <si>
    <t>CLAVO VIA FERREA</t>
  </si>
  <si>
    <t>SERVICIO</t>
  </si>
  <si>
    <t>CONTRATO DE ELABORACIÓN 3-D</t>
  </si>
  <si>
    <t>MES</t>
  </si>
  <si>
    <t>SERVICIOS NOTARIALES</t>
  </si>
  <si>
    <t>SERVICIO DE TELEFONIA CELULAR</t>
  </si>
  <si>
    <t>ASESORIA JURIDICA</t>
  </si>
  <si>
    <t>SERVICIO DE FUMIGACIÓN</t>
  </si>
  <si>
    <t>MANTENIMIENTO DE MOBILIARIO Y EQUIPO</t>
  </si>
  <si>
    <t>SERVICIO DE MANTENIMIENTO DE VEHICULOS</t>
  </si>
  <si>
    <t>SERVICIO DE MANTENIMIENTO DE UNIMOG</t>
  </si>
  <si>
    <t>MANTENIMIENTO DE GRUA AEREA</t>
  </si>
  <si>
    <t>MANTENIMIENTO Y REPARACIÓN DE GATOS HIDRÁULICOS, ELECTRICOS Y</t>
  </si>
  <si>
    <t>PIEZAS</t>
  </si>
  <si>
    <t>SERVICIO DE MANTENIMIENTO AL TORNO COPIADOR ELEC. Y MEC.</t>
  </si>
  <si>
    <t>DURMIENTE (ASERRADO, LABRADO, PRESERVADO)</t>
  </si>
  <si>
    <t>MADERA ASERRADA, LABRADA</t>
  </si>
  <si>
    <t>REFACCIONES PARA LA INDUSTRIA DEL TRANSPORTE FERROVIARIO</t>
  </si>
  <si>
    <t xml:space="preserve">RUEDAS </t>
  </si>
  <si>
    <t>CANDADOS Y SEGUROS</t>
  </si>
  <si>
    <t>MANUFACTURAS PRIMARIAS DE ALUMINIO</t>
  </si>
  <si>
    <t>EJES</t>
  </si>
  <si>
    <t>PALAS</t>
  </si>
  <si>
    <t>MANGOS Y CABOS</t>
  </si>
  <si>
    <t>MARTILLOS</t>
  </si>
  <si>
    <t>BOTAS DE SEGURIDAD</t>
  </si>
  <si>
    <t>CALZADO DE SEGURIDAD</t>
  </si>
  <si>
    <t>UNIFORMES DE TRABAJO</t>
  </si>
  <si>
    <t>UNIFORME, TRAJE DE SEGURIDAD Y MANTENIMIENTO</t>
  </si>
  <si>
    <t>CINTURON DE SEGURIDAD</t>
  </si>
  <si>
    <t>GUENTES DE SEGURIDAD</t>
  </si>
  <si>
    <t>CASCO SEGURIDAD</t>
  </si>
  <si>
    <t>LLANTAS DE HULE PARA CAMIONETA</t>
  </si>
  <si>
    <t>OXIGENO</t>
  </si>
  <si>
    <t>GASOLEO DIESEL</t>
  </si>
  <si>
    <t>ACEITE LUBRICANTE</t>
  </si>
  <si>
    <t>ACEITE COMBUSTIBLE</t>
  </si>
  <si>
    <t>GASOLINA</t>
  </si>
  <si>
    <t>FOLLETOS</t>
  </si>
  <si>
    <t xml:space="preserve">ARENA </t>
  </si>
  <si>
    <t>ESCANTILLON</t>
  </si>
  <si>
    <t>SERVICIOS LEGALES, DE CONTABILIDAD, AUDITORIA Y RELACIONADOS</t>
  </si>
  <si>
    <t>33300004</t>
  </si>
  <si>
    <t>SERVICIOS DE INFORMATICA</t>
  </si>
  <si>
    <t>CONTRATACION DE SEGURO PARA BIENES MUEBLES</t>
  </si>
  <si>
    <t>SERVICIO DE CONDUCCION DE SEÑALES ANALOGICAS Y DIGITALES</t>
  </si>
  <si>
    <t>SERVICIOS DE VIGILANCIA DE BIENES MUEBLES</t>
  </si>
  <si>
    <t>SERVICIO DE LIMPIEZA DE MOBILIARIO Y EQUIPO</t>
  </si>
  <si>
    <t>PASAJES NACIONALES PARA LABORES DE CAMPO Y DE SUPERVICIÓN</t>
  </si>
  <si>
    <t>ARRENDAMIENTO DE MAQUINAS FOTOCOPIADORAS</t>
  </si>
  <si>
    <t>ARRENDAMIENTO DE EQUIPO Y BIENES INFORMATICOS</t>
  </si>
  <si>
    <t>MAQUINARIA Y EQUIPO DE COMUNICACIÓN(ARRENDAMIENTO DE)</t>
  </si>
  <si>
    <t>MAQUINARIA Y EQUIPO(MANTENIMIENTO Y REPARACIÓN)</t>
  </si>
  <si>
    <t>ASESORIA PARA OPERACIÓN DE PROGRAMAS EN MATERIA JURIDICA</t>
  </si>
  <si>
    <t>FUMIGACION DE BIENES</t>
  </si>
  <si>
    <t>MANTENIMIENTO Y CONSERVACIÓN DE VEHICULOS TERRESTRES</t>
  </si>
  <si>
    <t>MATERIAL ELECTRICO Y ELECTRONICO</t>
  </si>
  <si>
    <t>FIT</t>
  </si>
  <si>
    <t>CHM</t>
  </si>
  <si>
    <t>Monto</t>
  </si>
  <si>
    <t>JUEGO</t>
  </si>
  <si>
    <t xml:space="preserve"> </t>
  </si>
  <si>
    <t>RUEDA PARA CAMION HY RAIL No. DE PARTE C-4172</t>
  </si>
  <si>
    <t>MANGOS PARA PICO</t>
  </si>
  <si>
    <t>HERBICIDA ARSENAL Y GLIFO</t>
  </si>
  <si>
    <t>EVENTO</t>
  </si>
  <si>
    <t xml:space="preserve">SERVICIO DE MANTENIMIENTO DE MAQUINARIA DE VÍA Y VEHICULOS </t>
  </si>
  <si>
    <t xml:space="preserve">SERVICIO POSTAL </t>
  </si>
  <si>
    <t>SERVICIO PARA REPARACION DE ANTENA PDT Y TERMINAL WESCOR</t>
  </si>
  <si>
    <t>24801  62512</t>
  </si>
  <si>
    <t>24801  62502</t>
  </si>
  <si>
    <t>YUCATAN</t>
  </si>
  <si>
    <t>SERVICIO POSTAL</t>
  </si>
  <si>
    <t>SERVICIO DE ACCESO A INTERNET, REDES Y PROCESAMIENTO DE INFORMACIÓN</t>
  </si>
  <si>
    <t>REFACCIONES AUTOMOTRICES, MANTENIMIENTO A VEHICULOS</t>
  </si>
  <si>
    <t>BUJE (AUTOMOTRIZ)</t>
  </si>
  <si>
    <t>REFACCIONES Y ACCESORIOS MENORES DE EQUIPO DE TRANSPORTE</t>
  </si>
  <si>
    <t>MATERIALES Y UTILES DE OFICINA</t>
  </si>
  <si>
    <t>PLAGICIDAS</t>
  </si>
  <si>
    <t>DF</t>
  </si>
  <si>
    <t xml:space="preserve"> Programa Anual de Adquisiciones, Arrendamientos y Servicios (PAAAS) </t>
  </si>
  <si>
    <t xml:space="preserve">  Dependencia o Entidad:  FERROCARRIL DEL ISTMO DE TEHUANTEPEC, S.A DE C.V. </t>
  </si>
  <si>
    <t xml:space="preserve"> Producto</t>
  </si>
  <si>
    <t xml:space="preserve"> Concepto</t>
  </si>
  <si>
    <t xml:space="preserve"> Valor total estimado de compra </t>
  </si>
  <si>
    <t xml:space="preserve"> Compras no cubiertas por Tratados </t>
  </si>
  <si>
    <t xml:space="preserve"> Compra a Mipymes</t>
  </si>
  <si>
    <t xml:space="preserve"> T1   </t>
  </si>
  <si>
    <t xml:space="preserve"> T2 </t>
  </si>
  <si>
    <t xml:space="preserve"> T3 </t>
  </si>
  <si>
    <t xml:space="preserve"> T4 </t>
  </si>
  <si>
    <t xml:space="preserve">MONTO </t>
  </si>
  <si>
    <t>SERVICIO DE RESPALDO DE NUBE</t>
  </si>
  <si>
    <t>SERVICIO DE MANTENIMIENTO DEL SISTEMA SATELITAL DE TRENES DESARROLLADO</t>
  </si>
  <si>
    <t>DURMIENTE DE MADERA PARA VIA DE 7x8x8</t>
  </si>
  <si>
    <t xml:space="preserve">JUEGOS DE MADERA CAMBIO NO. 8 </t>
  </si>
  <si>
    <t>TAQUETES DE MADERA DE 5/8"X6"</t>
  </si>
  <si>
    <t>MANGUERA ALMA DE ACERO PARA LUBRICADOR HIDRAULICO PARA RIEL FIJO AL LADO DE LA VIA, MARCA PORTEC MODELO MC-761, JUEGO DE 3 MANGUERAS</t>
  </si>
  <si>
    <t>BOMBA PARA APLICAR HERBICIDA</t>
  </si>
  <si>
    <t>LLANTAS PARA HY RAIL 1000-20 DE 14 CUERDAS INCLUYE CAMARA Y CORBATA 245 R-70/19.5</t>
  </si>
  <si>
    <t>LLANTAS CAMIONETA  GOOD YEAR 225/70R19.5 PARA FORD SUPER DUTY F250</t>
  </si>
  <si>
    <t>LLANTAS CAMIONETA GOOD YEAR P265/70R17 PARA VEHICULOS CHEVROLET SILVERADO</t>
  </si>
  <si>
    <t xml:space="preserve">LLANTAS CAMIONETA NISSAN LT 205/70R14 </t>
  </si>
  <si>
    <t>RUEDAS DOBLE VIDA</t>
  </si>
  <si>
    <t>BUJES AISLADORES DE 1-7/16"</t>
  </si>
  <si>
    <t>GUANTES DE CARNAZA CORTOS</t>
  </si>
  <si>
    <t>REFACCIONES PARA SERVIDORES Y SITE</t>
  </si>
  <si>
    <t>MATERIAL Y REFACCIONES PARA CARROS</t>
  </si>
  <si>
    <t>SELLOS COLA DE RATÓN</t>
  </si>
  <si>
    <t>SELLOS TIPO BOTELLA</t>
  </si>
  <si>
    <t>GUANTES SUAVES</t>
  </si>
  <si>
    <t>PZAS</t>
  </si>
  <si>
    <t xml:space="preserve">SELLOS DE CABLE DE ACERO GRUESO AJUSTABLE DE 3/16X14 </t>
  </si>
  <si>
    <t>REFACCIONES PARA LA IND DEL TRANS NO FERROVIARIO</t>
  </si>
  <si>
    <t>REFACCIONES PARA LA IND DEL TRANS FERROVIARIO</t>
  </si>
  <si>
    <t>REFACCIONES PARA LA IND DEL TRANSP FERROVIARIO</t>
  </si>
  <si>
    <t>SERVICIOS DE ACCESO A  INTERNET, REDES Y</t>
  </si>
  <si>
    <t xml:space="preserve">SERVICIOS DE ACCESO A  INTERNET, REDES </t>
  </si>
  <si>
    <t xml:space="preserve">SERVICIO DE MANTENIMIENTO DE CHAROLAS DE ABASTO </t>
  </si>
  <si>
    <t xml:space="preserve">MAQUINARIA Y EQUIPO(MANTENIMIENTO </t>
  </si>
  <si>
    <t>SERVICIO DE MANT. DE RADIADORES E INTER DE CALOR</t>
  </si>
  <si>
    <t>ASESORIA PARA OPER EN MATERIA JURIDICA</t>
  </si>
  <si>
    <t>MAQUINARIA Y EQUIPO(MANTENIMIENTO</t>
  </si>
  <si>
    <t>SERVICIO DE ACCESO A INTERNET, REDES Y PROC DE INFORMACIÓN</t>
  </si>
  <si>
    <t>DURMIENTE DE MADERA PARA  PUENTES 10x10x10</t>
  </si>
  <si>
    <t>SERVICIO DE INTERNET CD. MÉXICO *</t>
  </si>
  <si>
    <t>SERVICIO DE RESPALDO DE NUBE *</t>
  </si>
  <si>
    <t>* PLURIANUAL SOLO UN AÑO</t>
  </si>
  <si>
    <t xml:space="preserve">** CONTRATO Y CONVENIO </t>
  </si>
  <si>
    <t>MONTO  CHM</t>
  </si>
  <si>
    <t>ACEITE PARA LOCOMOTORA*</t>
  </si>
  <si>
    <t>* MONTO DE PEDIDOS</t>
  </si>
  <si>
    <t>MONTO</t>
  </si>
  <si>
    <t>DIESEL PARA LOCOMOTORAS *</t>
  </si>
  <si>
    <t xml:space="preserve">ARENA SILICA * </t>
  </si>
  <si>
    <t>ARRENDAMIENTO DE EQUIPO DE COMPUTO*</t>
  </si>
  <si>
    <t>REPORTE DE: BIENES 2014</t>
  </si>
  <si>
    <t>REPORTE DE: SERVICIOS 2014</t>
  </si>
  <si>
    <t>ARBOL DE CAMBIO ALTO B-58</t>
  </si>
  <si>
    <t>SAPO RIGIDO ATORNILLADO CON INSERTO DE ACERO MANGANESO No. 10 x 115 LBS/YDA</t>
  </si>
  <si>
    <r>
      <t xml:space="preserve">PLANCHUELA DE 24" X 112 LBS/YDA  </t>
    </r>
    <r>
      <rPr>
        <sz val="9"/>
        <color indexed="10"/>
        <rFont val="Calibri"/>
        <family val="2"/>
      </rPr>
      <t>(PARA RIEL DE 80 Y 100 LBS)</t>
    </r>
  </si>
  <si>
    <t xml:space="preserve">PLACA DE ASIENTO DE 2 HOMBROS DE 100 LBS </t>
  </si>
  <si>
    <t xml:space="preserve">GRAPA ELASTICA REFORZADA NO.  5, 7 Y 9 </t>
  </si>
  <si>
    <t>NIVELES DE VÍA, DE ALUMINIO</t>
  </si>
  <si>
    <t>EJES SECCIONADO Y MOTRIZ COMPLETO 1-15/16"</t>
  </si>
  <si>
    <t>BUJES AISLADORES DE 1-15/16"</t>
  </si>
  <si>
    <t xml:space="preserve">CHUMACERA LUNA DE 1-15/16" </t>
  </si>
  <si>
    <t xml:space="preserve">CHUMACERA LUNA DE 1-7/16" </t>
  </si>
  <si>
    <t>LLANTAS CAMIONETA VAN 225/70 R 19.5 PARA FORD SUPER DUTY F350</t>
  </si>
  <si>
    <t>LLANTAS PARA CAMIONETA COLORADO RW71-175 P265/70 R17</t>
  </si>
  <si>
    <t>LLANTAS PARA UNIMOG 335/80 R20, INICIALES SEMP M 282 P, LI 149</t>
  </si>
  <si>
    <t>RUEDAS DE ACERO PARA CAMIONETA VAN, HY-RAIL, TIPO</t>
  </si>
  <si>
    <t>RUEDAS DE ACERO PARA CAMIONETA COLORADO, HY-RAIL, TIPO</t>
  </si>
  <si>
    <t>RUEDAS SENCILLAS  AUTOARMON</t>
  </si>
  <si>
    <t xml:space="preserve">MAZA DE 1-5/16" </t>
  </si>
  <si>
    <t>ARNECES Y CONVERTIDOR DE CORRIENTE PARA EQUIPO SATELITAL</t>
  </si>
  <si>
    <t>BROCAS PLANAS (CIRCULAR) PARA RIEL DE 1 1/8 Y 1-1/2 Y BROCA PLANA DOBLE PUNTA DE 1-1/4"</t>
  </si>
  <si>
    <t>ENCARRILADERA PAR RIEL DE 100 A 140 LBS (Y DE 80 Y 100 LBS)</t>
  </si>
  <si>
    <t>CANDADOS DE VÍA SARGENT GREENLEAF O SIMILAR CON LLAVE DE LATÓN</t>
  </si>
  <si>
    <t xml:space="preserve">LLANTAS CAMIONETA NISSAN LT 195/75/R14 </t>
  </si>
  <si>
    <t>LLANTAS PARA CAMIÓN DE VÍA 265/R70/19.5.</t>
  </si>
  <si>
    <t>LLANTAS 265/70 R17 DULER HT 684</t>
  </si>
  <si>
    <t>LLANTAS 245/70/R 19.5 (LOBO)</t>
  </si>
  <si>
    <t>RUEDA PARA HY RAIL 12-1/4", 5 BIRLOS DE FIERRO CON FORRO DE NEOPRENO</t>
  </si>
  <si>
    <t>SELLOS DE ALUMINIO TIPO PULSERA</t>
  </si>
  <si>
    <t>TORNILLOS PARA VÍA  DE 1 x 6" CON ROLDANA Y TUERCA Y DE 1"/16"X6"</t>
  </si>
  <si>
    <t>SERVICIO DE POSICIONAMIENTO SATELITAL * (SERVICIO DE TRAFICO DE INFORMACION DE POSICIONAMIENTO SATELITAL DE 43 EQUIPOS)</t>
  </si>
  <si>
    <t>EQUIPO  DE CORTE OXIGENO ACETILENO RECARGA DE CILINDROS DE OXIGENO Y ACETILENO *</t>
  </si>
  <si>
    <t>CONTRATO DE AUDITORIA EXTERNA *</t>
  </si>
  <si>
    <t>CONTRATO PAGOS PROVICIONALES DECLARACIÓN ANUAL REEXPRESIÓN Y DEV. DEL IVA 2010 *</t>
  </si>
  <si>
    <t>SEGURO DE BIENES PATRIMONIALES *</t>
  </si>
  <si>
    <t>SERVICIO DE INTERNET DEDICADO  EN OAXACA  *</t>
  </si>
  <si>
    <t>SERVICIO DE VIGILANCIA EN D.F., OAXACA, VERACRUZ, TABASCO, CAMPECHE YUCATÁN Y CHIAPAS *</t>
  </si>
  <si>
    <t>SERVICIO DE LIMPIEZA EN D.F., YUCATÁN, VERACRUZ Y OAXACA *</t>
  </si>
  <si>
    <t>PASAJES AEREOS *</t>
  </si>
  <si>
    <t>ARRENDAMIENTO DE FOTOCOPIADORAS EN D.F., OAXACA Y YUCATAN *</t>
  </si>
  <si>
    <t>ARRENDAMIENTO DE LOCOMOTORAS *</t>
  </si>
  <si>
    <t>SERVICIO DE TELEFONIA CELULAR *</t>
  </si>
  <si>
    <t>ARRENDAMIENTO DE 6 CAMIONETAS PICK UP Y 4 CAMIONETAS VAN DE 8 PASAJEROS  *</t>
  </si>
  <si>
    <t>IMPLEMENTACION DEL SISTEMA AUTOMATIZADO DE CONTROL DE GESTION PEGASUS *</t>
  </si>
  <si>
    <t>SERV. DE ASESORIA EXTERNA EN OPERACIÓN NOMIPAC *</t>
  </si>
  <si>
    <t>ACEITE Y GRASAS DIVERSAS  PARA VEHICULOS **</t>
  </si>
  <si>
    <t>ADQUISICIÓN DE SOFTWARE ACROBAT PROFESIONAL</t>
  </si>
  <si>
    <t xml:space="preserve">ADQUISICIÓN DE SOFTWARE  IDEAL ADMINSTRACIÓN </t>
  </si>
  <si>
    <t>ADQUISICIÓN DE SOFTWARE FOTO SHOP</t>
  </si>
  <si>
    <t>GRASA PARA LUBRICADOR DE VÍA</t>
  </si>
  <si>
    <t>SERVICIOS</t>
  </si>
  <si>
    <t>TOTAL</t>
  </si>
  <si>
    <t>BIENES</t>
  </si>
  <si>
    <t>PORCENTAJE</t>
  </si>
  <si>
    <t xml:space="preserve"> E n   p e s o s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</si>
</sst>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&quot;$&quot;#,##0.00"/>
    <numFmt numFmtId="170" formatCode="&quot;$&quot;#,##0"/>
    <numFmt numFmtId="171" formatCode="[$-80A]dddd\,\ dd&quot; de &quot;mmmm&quot; de &quot;yyyy"/>
    <numFmt numFmtId="172" formatCode="[$-80A]hh:mm:ss\ AM/PM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&quot;$&quot;#,##0.0"/>
    <numFmt numFmtId="177" formatCode="_-* #,##0.0000_-;\-* #,##0.00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name val="Calibri"/>
      <family val="2"/>
    </font>
    <font>
      <u val="single"/>
      <sz val="9"/>
      <color indexed="8"/>
      <name val="Calibri"/>
      <family val="2"/>
    </font>
    <font>
      <u val="single"/>
      <sz val="9"/>
      <name val="Calibri"/>
      <family val="2"/>
    </font>
    <font>
      <b/>
      <sz val="8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b/>
      <u val="single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13" borderId="0" xfId="0" applyFill="1" applyAlignment="1">
      <alignment/>
    </xf>
    <xf numFmtId="0" fontId="0" fillId="1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52" fillId="0" borderId="0" xfId="0" applyNumberFormat="1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36" fillId="34" borderId="0" xfId="0" applyFont="1" applyFill="1" applyAlignment="1">
      <alignment/>
    </xf>
    <xf numFmtId="0" fontId="36" fillId="34" borderId="10" xfId="0" applyNumberFormat="1" applyFont="1" applyFill="1" applyBorder="1" applyAlignment="1" applyProtection="1">
      <alignment horizontal="center" vertical="center" wrapText="1"/>
      <protection/>
    </xf>
    <xf numFmtId="0" fontId="36" fillId="34" borderId="10" xfId="0" applyNumberFormat="1" applyFont="1" applyFill="1" applyBorder="1" applyAlignment="1" applyProtection="1">
      <alignment horizontal="center" vertical="center"/>
      <protection/>
    </xf>
    <xf numFmtId="0" fontId="54" fillId="34" borderId="10" xfId="0" applyNumberFormat="1" applyFont="1" applyFill="1" applyBorder="1" applyAlignment="1" applyProtection="1">
      <alignment horizontal="center" vertical="center" wrapText="1"/>
      <protection/>
    </xf>
    <xf numFmtId="0" fontId="36" fillId="34" borderId="11" xfId="0" applyNumberFormat="1" applyFont="1" applyFill="1" applyBorder="1" applyAlignment="1" applyProtection="1">
      <alignment horizontal="center" vertical="center" wrapText="1"/>
      <protection/>
    </xf>
    <xf numFmtId="0" fontId="36" fillId="34" borderId="11" xfId="0" applyNumberFormat="1" applyFont="1" applyFill="1" applyBorder="1" applyAlignment="1" applyProtection="1">
      <alignment horizontal="center" vertical="center"/>
      <protection/>
    </xf>
    <xf numFmtId="0" fontId="54" fillId="34" borderId="11" xfId="0" applyNumberFormat="1" applyFont="1" applyFill="1" applyBorder="1" applyAlignment="1" applyProtection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6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9" fontId="4" fillId="35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69" fontId="10" fillId="36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169" fontId="12" fillId="0" borderId="12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56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169" fontId="52" fillId="36" borderId="10" xfId="0" applyNumberFormat="1" applyFont="1" applyFill="1" applyBorder="1" applyAlignment="1">
      <alignment/>
    </xf>
    <xf numFmtId="169" fontId="57" fillId="36" borderId="10" xfId="0" applyNumberFormat="1" applyFont="1" applyFill="1" applyBorder="1" applyAlignment="1">
      <alignment/>
    </xf>
    <xf numFmtId="0" fontId="36" fillId="34" borderId="0" xfId="0" applyFont="1" applyFill="1" applyAlignment="1">
      <alignment horizontal="center"/>
    </xf>
    <xf numFmtId="169" fontId="5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8" fillId="0" borderId="0" xfId="0" applyFont="1" applyFill="1" applyAlignment="1">
      <alignment/>
    </xf>
    <xf numFmtId="44" fontId="58" fillId="0" borderId="0" xfId="50" applyFont="1" applyFill="1" applyAlignment="1">
      <alignment/>
    </xf>
    <xf numFmtId="169" fontId="12" fillId="0" borderId="0" xfId="0" applyNumberFormat="1" applyFont="1" applyFill="1" applyBorder="1" applyAlignment="1">
      <alignment horizontal="center" vertical="center" wrapText="1"/>
    </xf>
    <xf numFmtId="169" fontId="58" fillId="36" borderId="13" xfId="0" applyNumberFormat="1" applyFont="1" applyFill="1" applyBorder="1" applyAlignment="1">
      <alignment/>
    </xf>
    <xf numFmtId="0" fontId="51" fillId="36" borderId="14" xfId="0" applyFont="1" applyFill="1" applyBorder="1" applyAlignment="1">
      <alignment/>
    </xf>
    <xf numFmtId="0" fontId="58" fillId="36" borderId="14" xfId="0" applyFont="1" applyFill="1" applyBorder="1" applyAlignment="1">
      <alignment/>
    </xf>
    <xf numFmtId="44" fontId="58" fillId="36" borderId="14" xfId="50" applyFont="1" applyFill="1" applyBorder="1" applyAlignment="1">
      <alignment/>
    </xf>
    <xf numFmtId="169" fontId="58" fillId="36" borderId="14" xfId="0" applyNumberFormat="1" applyFont="1" applyFill="1" applyBorder="1" applyAlignment="1">
      <alignment/>
    </xf>
    <xf numFmtId="169" fontId="58" fillId="36" borderId="15" xfId="0" applyNumberFormat="1" applyFont="1" applyFill="1" applyBorder="1" applyAlignment="1">
      <alignment/>
    </xf>
    <xf numFmtId="0" fontId="36" fillId="34" borderId="0" xfId="0" applyFont="1" applyFill="1" applyAlignment="1">
      <alignment horizontal="center" vertical="center"/>
    </xf>
    <xf numFmtId="0" fontId="36" fillId="34" borderId="0" xfId="0" applyFont="1" applyFill="1" applyAlignment="1">
      <alignment horizontal="center" vertical="center" wrapText="1"/>
    </xf>
    <xf numFmtId="169" fontId="51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" fontId="32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justify" vertical="justify" wrapText="1"/>
    </xf>
    <xf numFmtId="0" fontId="1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6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9" fontId="4" fillId="37" borderId="10" xfId="0" applyNumberFormat="1" applyFont="1" applyFill="1" applyBorder="1" applyAlignment="1">
      <alignment horizontal="center" vertical="center"/>
    </xf>
    <xf numFmtId="9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32" fillId="37" borderId="10" xfId="0" applyFont="1" applyFill="1" applyBorder="1" applyAlignment="1">
      <alignment horizontal="center" vertical="center"/>
    </xf>
    <xf numFmtId="1" fontId="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horizontal="center" vertical="center" wrapText="1"/>
    </xf>
    <xf numFmtId="169" fontId="5" fillId="37" borderId="10" xfId="0" applyNumberFormat="1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9" fontId="5" fillId="37" borderId="10" xfId="0" applyNumberFormat="1" applyFont="1" applyFill="1" applyBorder="1" applyAlignment="1">
      <alignment horizontal="center" vertical="center"/>
    </xf>
    <xf numFmtId="9" fontId="3" fillId="37" borderId="0" xfId="0" applyNumberFormat="1" applyFont="1" applyFill="1" applyAlignment="1">
      <alignment/>
    </xf>
    <xf numFmtId="1" fontId="5" fillId="37" borderId="10" xfId="0" applyNumberFormat="1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 horizontal="center" vertical="center"/>
    </xf>
    <xf numFmtId="1" fontId="32" fillId="37" borderId="16" xfId="0" applyNumberFormat="1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justify" vertical="justify" wrapText="1"/>
    </xf>
    <xf numFmtId="169" fontId="10" fillId="37" borderId="10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1" fontId="32" fillId="35" borderId="16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justify" vertical="justify" wrapText="1"/>
    </xf>
    <xf numFmtId="0" fontId="14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9" fontId="0" fillId="35" borderId="0" xfId="0" applyNumberFormat="1" applyFill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justify" vertical="justify" wrapText="1"/>
    </xf>
    <xf numFmtId="0" fontId="1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9" fontId="5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5" fillId="35" borderId="10" xfId="0" applyNumberFormat="1" applyFont="1" applyFill="1" applyBorder="1" applyAlignment="1">
      <alignment horizontal="center" vertical="center"/>
    </xf>
    <xf numFmtId="1" fontId="32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vertical="top" wrapText="1"/>
    </xf>
    <xf numFmtId="169" fontId="4" fillId="35" borderId="10" xfId="5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 wrapText="1"/>
    </xf>
    <xf numFmtId="169" fontId="4" fillId="35" borderId="12" xfId="0" applyNumberFormat="1" applyFont="1" applyFill="1" applyBorder="1" applyAlignment="1">
      <alignment horizontal="center" vertical="center" wrapText="1"/>
    </xf>
    <xf numFmtId="1" fontId="5" fillId="35" borderId="16" xfId="0" applyNumberFormat="1" applyFont="1" applyFill="1" applyBorder="1" applyAlignment="1">
      <alignment vertical="center" wrapText="1"/>
    </xf>
    <xf numFmtId="1" fontId="5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169" fontId="5" fillId="35" borderId="10" xfId="50" applyNumberFormat="1" applyFont="1" applyFill="1" applyBorder="1" applyAlignment="1">
      <alignment horizontal="center" vertical="center"/>
    </xf>
    <xf numFmtId="169" fontId="5" fillId="35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1" fontId="5" fillId="37" borderId="10" xfId="0" applyNumberFormat="1" applyFont="1" applyFill="1" applyBorder="1" applyAlignment="1">
      <alignment horizontal="center" vertical="center"/>
    </xf>
    <xf numFmtId="1" fontId="5" fillId="37" borderId="10" xfId="0" applyNumberFormat="1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>
      <alignment horizontal="center" vertical="center"/>
    </xf>
    <xf numFmtId="1" fontId="5" fillId="37" borderId="17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/>
    </xf>
    <xf numFmtId="3" fontId="5" fillId="37" borderId="10" xfId="0" applyNumberFormat="1" applyFont="1" applyFill="1" applyBorder="1" applyAlignment="1">
      <alignment horizontal="center" vertical="center" wrapText="1"/>
    </xf>
    <xf numFmtId="169" fontId="4" fillId="37" borderId="10" xfId="50" applyNumberFormat="1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1" fontId="5" fillId="37" borderId="12" xfId="0" applyNumberFormat="1" applyFont="1" applyFill="1" applyBorder="1" applyAlignment="1">
      <alignment horizontal="center" vertical="center"/>
    </xf>
    <xf numFmtId="1" fontId="5" fillId="37" borderId="12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3" fontId="4" fillId="37" borderId="12" xfId="0" applyNumberFormat="1" applyFont="1" applyFill="1" applyBorder="1" applyAlignment="1">
      <alignment horizontal="center" vertical="center" wrapText="1"/>
    </xf>
    <xf numFmtId="169" fontId="4" fillId="37" borderId="12" xfId="0" applyNumberFormat="1" applyFont="1" applyFill="1" applyBorder="1" applyAlignment="1">
      <alignment horizontal="center" vertical="center" wrapText="1"/>
    </xf>
    <xf numFmtId="3" fontId="10" fillId="37" borderId="12" xfId="0" applyNumberFormat="1" applyFont="1" applyFill="1" applyBorder="1" applyAlignment="1">
      <alignment horizontal="center" vertical="center" wrapText="1"/>
    </xf>
    <xf numFmtId="169" fontId="10" fillId="37" borderId="12" xfId="0" applyNumberFormat="1" applyFont="1" applyFill="1" applyBorder="1" applyAlignment="1">
      <alignment horizontal="center" vertical="center" wrapText="1"/>
    </xf>
    <xf numFmtId="169" fontId="4" fillId="37" borderId="12" xfId="50" applyNumberFormat="1" applyFont="1" applyFill="1" applyBorder="1" applyAlignment="1">
      <alignment horizontal="center" vertical="center"/>
    </xf>
    <xf numFmtId="3" fontId="4" fillId="37" borderId="12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9" fontId="4" fillId="37" borderId="12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3" fontId="5" fillId="35" borderId="10" xfId="0" applyNumberFormat="1" applyFont="1" applyFill="1" applyBorder="1" applyAlignment="1">
      <alignment horizontal="center" vertical="center" wrapText="1"/>
    </xf>
    <xf numFmtId="0" fontId="54" fillId="37" borderId="10" xfId="0" applyNumberFormat="1" applyFont="1" applyFill="1" applyBorder="1" applyAlignment="1" applyProtection="1">
      <alignment horizontal="center" vertical="center" wrapText="1"/>
      <protection/>
    </xf>
    <xf numFmtId="0" fontId="36" fillId="37" borderId="10" xfId="0" applyNumberFormat="1" applyFont="1" applyFill="1" applyBorder="1" applyAlignment="1" applyProtection="1">
      <alignment horizontal="center" vertical="center" wrapText="1"/>
      <protection/>
    </xf>
    <xf numFmtId="1" fontId="5" fillId="35" borderId="10" xfId="0" applyNumberFormat="1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51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8" borderId="24" xfId="0" applyNumberFormat="1" applyFont="1" applyFill="1" applyBorder="1" applyAlignment="1" applyProtection="1">
      <alignment horizontal="center"/>
      <protection/>
    </xf>
    <xf numFmtId="0" fontId="3" fillId="38" borderId="19" xfId="0" applyNumberFormat="1" applyFont="1" applyFill="1" applyBorder="1" applyAlignment="1" applyProtection="1">
      <alignment horizontal="center"/>
      <protection/>
    </xf>
    <xf numFmtId="0" fontId="3" fillId="38" borderId="0" xfId="0" applyNumberFormat="1" applyFont="1" applyFill="1" applyBorder="1" applyAlignment="1" applyProtection="1">
      <alignment horizontal="center"/>
      <protection/>
    </xf>
    <xf numFmtId="0" fontId="3" fillId="38" borderId="21" xfId="0" applyNumberFormat="1" applyFont="1" applyFill="1" applyBorder="1" applyAlignment="1" applyProtection="1">
      <alignment horizontal="center"/>
      <protection/>
    </xf>
    <xf numFmtId="0" fontId="3" fillId="38" borderId="0" xfId="0" applyNumberFormat="1" applyFont="1" applyFill="1" applyBorder="1" applyAlignment="1" applyProtection="1">
      <alignment horizontal="left"/>
      <protection/>
    </xf>
    <xf numFmtId="0" fontId="3" fillId="38" borderId="0" xfId="0" applyNumberFormat="1" applyFont="1" applyFill="1" applyBorder="1" applyAlignment="1" applyProtection="1">
      <alignment horizontal="left"/>
      <protection/>
    </xf>
    <xf numFmtId="0" fontId="3" fillId="38" borderId="21" xfId="0" applyNumberFormat="1" applyFont="1" applyFill="1" applyBorder="1" applyAlignment="1" applyProtection="1">
      <alignment horizontal="left"/>
      <protection/>
    </xf>
    <xf numFmtId="0" fontId="9" fillId="38" borderId="25" xfId="0" applyNumberFormat="1" applyFont="1" applyFill="1" applyBorder="1" applyAlignment="1" applyProtection="1">
      <alignment horizontal="center"/>
      <protection/>
    </xf>
    <xf numFmtId="0" fontId="9" fillId="38" borderId="23" xfId="0" applyNumberFormat="1" applyFont="1" applyFill="1" applyBorder="1" applyAlignment="1" applyProtection="1">
      <alignment horizontal="center"/>
      <protection/>
    </xf>
    <xf numFmtId="0" fontId="6" fillId="38" borderId="13" xfId="0" applyNumberFormat="1" applyFont="1" applyFill="1" applyBorder="1" applyAlignment="1" applyProtection="1">
      <alignment horizontal="center"/>
      <protection/>
    </xf>
    <xf numFmtId="0" fontId="6" fillId="38" borderId="14" xfId="0" applyNumberFormat="1" applyFont="1" applyFill="1" applyBorder="1" applyAlignment="1" applyProtection="1">
      <alignment horizontal="center"/>
      <protection/>
    </xf>
    <xf numFmtId="0" fontId="6" fillId="38" borderId="15" xfId="0" applyNumberFormat="1" applyFont="1" applyFill="1" applyBorder="1" applyAlignment="1" applyProtection="1">
      <alignment horizontal="center"/>
      <protection/>
    </xf>
    <xf numFmtId="0" fontId="3" fillId="38" borderId="18" xfId="0" applyNumberFormat="1" applyFont="1" applyFill="1" applyBorder="1" applyAlignment="1" applyProtection="1">
      <alignment horizontal="center"/>
      <protection/>
    </xf>
    <xf numFmtId="0" fontId="3" fillId="38" borderId="20" xfId="0" applyNumberFormat="1" applyFont="1" applyFill="1" applyBorder="1" applyAlignment="1" applyProtection="1">
      <alignment horizontal="center"/>
      <protection/>
    </xf>
    <xf numFmtId="0" fontId="3" fillId="38" borderId="20" xfId="0" applyNumberFormat="1" applyFont="1" applyFill="1" applyBorder="1" applyAlignment="1" applyProtection="1">
      <alignment horizontal="left"/>
      <protection/>
    </xf>
    <xf numFmtId="0" fontId="9" fillId="38" borderId="22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8" borderId="26" xfId="0" applyNumberFormat="1" applyFont="1" applyFill="1" applyBorder="1" applyAlignment="1" applyProtection="1">
      <alignment horizontal="center"/>
      <protection/>
    </xf>
    <xf numFmtId="0" fontId="3" fillId="38" borderId="31" xfId="0" applyNumberFormat="1" applyFont="1" applyFill="1" applyBorder="1" applyAlignment="1" applyProtection="1">
      <alignment horizontal="center"/>
      <protection/>
    </xf>
    <xf numFmtId="0" fontId="3" fillId="38" borderId="27" xfId="0" applyNumberFormat="1" applyFont="1" applyFill="1" applyBorder="1" applyAlignment="1" applyProtection="1">
      <alignment horizontal="center"/>
      <protection/>
    </xf>
    <xf numFmtId="0" fontId="3" fillId="38" borderId="17" xfId="0" applyNumberFormat="1" applyFont="1" applyFill="1" applyBorder="1" applyAlignment="1" applyProtection="1">
      <alignment horizontal="center"/>
      <protection/>
    </xf>
    <xf numFmtId="0" fontId="3" fillId="38" borderId="28" xfId="0" applyNumberFormat="1" applyFont="1" applyFill="1" applyBorder="1" applyAlignment="1" applyProtection="1">
      <alignment horizontal="center"/>
      <protection/>
    </xf>
    <xf numFmtId="0" fontId="3" fillId="38" borderId="17" xfId="0" applyNumberFormat="1" applyFont="1" applyFill="1" applyBorder="1" applyAlignment="1" applyProtection="1">
      <alignment horizontal="left"/>
      <protection/>
    </xf>
    <xf numFmtId="0" fontId="3" fillId="38" borderId="28" xfId="0" applyNumberFormat="1" applyFont="1" applyFill="1" applyBorder="1" applyAlignment="1" applyProtection="1">
      <alignment horizontal="left"/>
      <protection/>
    </xf>
    <xf numFmtId="0" fontId="3" fillId="38" borderId="29" xfId="0" applyNumberFormat="1" applyFont="1" applyFill="1" applyBorder="1" applyAlignment="1" applyProtection="1">
      <alignment horizontal="center"/>
      <protection/>
    </xf>
    <xf numFmtId="0" fontId="3" fillId="38" borderId="32" xfId="0" applyNumberFormat="1" applyFont="1" applyFill="1" applyBorder="1" applyAlignment="1" applyProtection="1">
      <alignment horizontal="center"/>
      <protection/>
    </xf>
    <xf numFmtId="0" fontId="3" fillId="38" borderId="32" xfId="0" applyNumberFormat="1" applyFont="1" applyFill="1" applyBorder="1" applyAlignment="1" applyProtection="1">
      <alignment horizontal="center"/>
      <protection/>
    </xf>
    <xf numFmtId="0" fontId="3" fillId="38" borderId="30" xfId="0" applyNumberFormat="1" applyFont="1" applyFill="1" applyBorder="1" applyAlignment="1" applyProtection="1">
      <alignment horizontal="center"/>
      <protection/>
    </xf>
    <xf numFmtId="0" fontId="6" fillId="38" borderId="33" xfId="0" applyNumberFormat="1" applyFont="1" applyFill="1" applyBorder="1" applyAlignment="1" applyProtection="1">
      <alignment horizontal="center"/>
      <protection/>
    </xf>
    <xf numFmtId="0" fontId="6" fillId="38" borderId="34" xfId="0" applyNumberFormat="1" applyFont="1" applyFill="1" applyBorder="1" applyAlignment="1" applyProtection="1">
      <alignment horizontal="center"/>
      <protection/>
    </xf>
    <xf numFmtId="0" fontId="6" fillId="38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4:DD114"/>
  <sheetViews>
    <sheetView zoomScale="80" zoomScaleNormal="80" workbookViewId="0" topLeftCell="A1">
      <selection activeCell="D119" sqref="D119"/>
    </sheetView>
  </sheetViews>
  <sheetFormatPr defaultColWidth="11.421875" defaultRowHeight="15"/>
  <cols>
    <col min="1" max="1" width="3.140625" style="10" customWidth="1"/>
    <col min="2" max="2" width="11.421875" style="10" customWidth="1"/>
    <col min="3" max="3" width="9.57421875" style="10" customWidth="1"/>
    <col min="4" max="5" width="23.8515625" style="10" customWidth="1"/>
    <col min="6" max="6" width="10.00390625" style="10" customWidth="1"/>
    <col min="7" max="7" width="0.13671875" style="10" customWidth="1"/>
    <col min="8" max="8" width="0.13671875" style="10" hidden="1" customWidth="1"/>
    <col min="9" max="9" width="12.8515625" style="10" customWidth="1"/>
    <col min="10" max="10" width="10.00390625" style="10" customWidth="1"/>
    <col min="11" max="11" width="0.13671875" style="10" customWidth="1"/>
    <col min="12" max="12" width="0.42578125" style="10" hidden="1" customWidth="1"/>
    <col min="13" max="13" width="15.8515625" style="10" customWidth="1"/>
    <col min="14" max="14" width="0.13671875" style="10" customWidth="1"/>
    <col min="15" max="15" width="16.140625" style="10" customWidth="1"/>
    <col min="16" max="16" width="17.140625" style="10" customWidth="1"/>
    <col min="17" max="17" width="15.57421875" style="10" customWidth="1"/>
    <col min="18" max="20" width="14.57421875" style="10" customWidth="1"/>
    <col min="21" max="21" width="14.140625" style="10" customWidth="1"/>
    <col min="22" max="25" width="7.8515625" style="10" customWidth="1"/>
    <col min="26" max="26" width="11.421875" style="10" customWidth="1"/>
    <col min="27" max="27" width="6.421875" style="10" customWidth="1"/>
    <col min="28" max="29" width="11.421875" style="10" customWidth="1"/>
    <col min="30" max="31" width="14.140625" style="10" customWidth="1"/>
    <col min="32" max="32" width="14.421875" style="10" bestFit="1" customWidth="1"/>
    <col min="33" max="33" width="15.140625" style="10" customWidth="1"/>
    <col min="34" max="34" width="14.421875" style="10" customWidth="1"/>
    <col min="35" max="35" width="18.140625" style="10" customWidth="1"/>
    <col min="36" max="36" width="11.421875" style="10" customWidth="1"/>
    <col min="37" max="37" width="13.140625" style="10" customWidth="1"/>
    <col min="38" max="43" width="11.421875" style="10" customWidth="1"/>
    <col min="44" max="44" width="6.421875" style="10" customWidth="1"/>
    <col min="45" max="45" width="11.421875" style="10" customWidth="1"/>
    <col min="46" max="46" width="12.8515625" style="10" customWidth="1"/>
    <col min="47" max="47" width="11.57421875" style="10" bestFit="1" customWidth="1"/>
    <col min="48" max="48" width="15.140625" style="10" customWidth="1"/>
    <col min="49" max="63" width="11.421875" style="10" customWidth="1"/>
    <col min="64" max="64" width="13.00390625" style="10" customWidth="1"/>
    <col min="65" max="65" width="15.8515625" style="10" customWidth="1"/>
    <col min="66" max="70" width="11.421875" style="10" customWidth="1"/>
    <col min="71" max="71" width="13.00390625" style="10" customWidth="1"/>
    <col min="72" max="72" width="13.140625" style="10" customWidth="1"/>
    <col min="73" max="73" width="17.00390625" style="10" customWidth="1"/>
    <col min="74" max="75" width="15.8515625" style="10" customWidth="1"/>
    <col min="76" max="16384" width="11.421875" style="10" customWidth="1"/>
  </cols>
  <sheetData>
    <row r="3" ht="15" thickBot="1"/>
    <row r="4" spans="3:25" ht="14.25">
      <c r="C4" s="150" t="s">
        <v>0</v>
      </c>
      <c r="D4" s="151"/>
      <c r="E4" s="168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4.25">
      <c r="C5" s="152"/>
      <c r="D5" s="153"/>
      <c r="E5" s="169" t="s">
        <v>116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9"/>
    </row>
    <row r="6" spans="3:25" ht="14.25">
      <c r="C6" s="152"/>
      <c r="D6" s="153"/>
      <c r="E6" s="170" t="s">
        <v>117</v>
      </c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2"/>
    </row>
    <row r="7" spans="3:25" ht="18.75" thickBot="1">
      <c r="C7" s="152"/>
      <c r="D7" s="153"/>
      <c r="E7" s="171" t="s">
        <v>172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4"/>
    </row>
    <row r="8" spans="3:108" ht="15" thickBot="1">
      <c r="C8" s="154"/>
      <c r="D8" s="155"/>
      <c r="E8" s="165" t="s">
        <v>226</v>
      </c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7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</row>
    <row r="9" spans="2:108" ht="43.5">
      <c r="B9" s="20"/>
      <c r="C9" s="24" t="s">
        <v>5</v>
      </c>
      <c r="D9" s="25" t="s">
        <v>118</v>
      </c>
      <c r="E9" s="25" t="s">
        <v>119</v>
      </c>
      <c r="F9" s="25" t="s">
        <v>93</v>
      </c>
      <c r="G9" s="25" t="s">
        <v>95</v>
      </c>
      <c r="H9" s="24"/>
      <c r="I9" s="24" t="s">
        <v>168</v>
      </c>
      <c r="J9" s="25" t="s">
        <v>94</v>
      </c>
      <c r="K9" s="25" t="s">
        <v>95</v>
      </c>
      <c r="L9" s="24"/>
      <c r="M9" s="24" t="s">
        <v>168</v>
      </c>
      <c r="N9" s="24"/>
      <c r="O9" s="24" t="s">
        <v>120</v>
      </c>
      <c r="P9" s="24" t="s">
        <v>121</v>
      </c>
      <c r="Q9" s="24" t="s">
        <v>122</v>
      </c>
      <c r="R9" s="26" t="s">
        <v>3</v>
      </c>
      <c r="S9" s="26" t="s">
        <v>1</v>
      </c>
      <c r="T9" s="26" t="s">
        <v>4</v>
      </c>
      <c r="U9" s="26" t="s">
        <v>2</v>
      </c>
      <c r="V9" s="24" t="s">
        <v>123</v>
      </c>
      <c r="W9" s="24" t="s">
        <v>124</v>
      </c>
      <c r="X9" s="24" t="s">
        <v>125</v>
      </c>
      <c r="Y9" s="24" t="s">
        <v>126</v>
      </c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</row>
    <row r="10" spans="1:108" s="35" customFormat="1" ht="24">
      <c r="A10" s="72"/>
      <c r="B10" s="116">
        <v>24801</v>
      </c>
      <c r="C10" s="117">
        <v>24400013</v>
      </c>
      <c r="D10" s="118" t="s">
        <v>51</v>
      </c>
      <c r="E10" s="68" t="s">
        <v>130</v>
      </c>
      <c r="F10" s="119">
        <v>6000</v>
      </c>
      <c r="G10" s="67">
        <v>745.725</v>
      </c>
      <c r="H10" s="67">
        <v>2088030</v>
      </c>
      <c r="I10" s="67">
        <v>3643020</v>
      </c>
      <c r="J10" s="119">
        <v>0</v>
      </c>
      <c r="K10" s="67">
        <v>0</v>
      </c>
      <c r="L10" s="67">
        <v>0</v>
      </c>
      <c r="M10" s="67">
        <v>0</v>
      </c>
      <c r="N10" s="67">
        <v>2088030</v>
      </c>
      <c r="O10" s="67">
        <f>I10+M10</f>
        <v>3643020</v>
      </c>
      <c r="P10" s="67">
        <f>O10</f>
        <v>3643020</v>
      </c>
      <c r="Q10" s="67">
        <f>P10</f>
        <v>3643020</v>
      </c>
      <c r="R10" s="82">
        <f>F10+J10</f>
        <v>6000</v>
      </c>
      <c r="S10" s="68" t="s">
        <v>7</v>
      </c>
      <c r="T10" s="69" t="s">
        <v>8</v>
      </c>
      <c r="U10" s="69" t="s">
        <v>13</v>
      </c>
      <c r="V10" s="70">
        <v>0</v>
      </c>
      <c r="W10" s="70">
        <v>0</v>
      </c>
      <c r="X10" s="70">
        <v>1</v>
      </c>
      <c r="Y10" s="70">
        <v>0</v>
      </c>
      <c r="Z10" s="71">
        <f>SUM(V10:Y10)</f>
        <v>1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2:108" s="5" customFormat="1" ht="24">
      <c r="B11" s="27">
        <v>24801</v>
      </c>
      <c r="C11" s="28">
        <v>24400013</v>
      </c>
      <c r="D11" s="29" t="s">
        <v>51</v>
      </c>
      <c r="E11" s="30" t="s">
        <v>160</v>
      </c>
      <c r="F11" s="31">
        <v>200</v>
      </c>
      <c r="G11" s="32">
        <v>745.725</v>
      </c>
      <c r="H11" s="32">
        <v>2088030</v>
      </c>
      <c r="I11" s="32">
        <v>264062</v>
      </c>
      <c r="J11" s="31">
        <v>0</v>
      </c>
      <c r="K11" s="32">
        <v>0</v>
      </c>
      <c r="L11" s="32">
        <v>0</v>
      </c>
      <c r="M11" s="32">
        <v>0</v>
      </c>
      <c r="N11" s="32">
        <v>2088030</v>
      </c>
      <c r="O11" s="32">
        <f aca="true" t="shared" si="0" ref="O11:O46">I11+M11</f>
        <v>264062</v>
      </c>
      <c r="P11" s="32">
        <f aca="true" t="shared" si="1" ref="P11:Q25">O11</f>
        <v>264062</v>
      </c>
      <c r="Q11" s="32">
        <f t="shared" si="1"/>
        <v>264062</v>
      </c>
      <c r="R11" s="94">
        <f aca="true" t="shared" si="2" ref="R11:R46">F11+J11</f>
        <v>200</v>
      </c>
      <c r="S11" s="30" t="s">
        <v>7</v>
      </c>
      <c r="T11" s="33" t="s">
        <v>8</v>
      </c>
      <c r="U11" s="33" t="s">
        <v>13</v>
      </c>
      <c r="V11" s="34">
        <v>0</v>
      </c>
      <c r="W11" s="34">
        <v>0</v>
      </c>
      <c r="X11" s="34">
        <v>1</v>
      </c>
      <c r="Y11" s="34">
        <v>0</v>
      </c>
      <c r="Z11" s="71">
        <f>SUM(V11:Y11)</f>
        <v>1</v>
      </c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</row>
    <row r="12" spans="1:108" s="35" customFormat="1" ht="24">
      <c r="A12" s="72"/>
      <c r="B12" s="116">
        <v>24801</v>
      </c>
      <c r="C12" s="117">
        <v>24400004</v>
      </c>
      <c r="D12" s="118" t="s">
        <v>52</v>
      </c>
      <c r="E12" s="68" t="s">
        <v>131</v>
      </c>
      <c r="F12" s="119">
        <v>2</v>
      </c>
      <c r="G12" s="67">
        <v>64433</v>
      </c>
      <c r="H12" s="67">
        <v>257732</v>
      </c>
      <c r="I12" s="67">
        <v>106509.22</v>
      </c>
      <c r="J12" s="119">
        <v>0</v>
      </c>
      <c r="K12" s="67">
        <v>0</v>
      </c>
      <c r="L12" s="67">
        <v>0</v>
      </c>
      <c r="M12" s="67">
        <v>0</v>
      </c>
      <c r="N12" s="67">
        <v>257732</v>
      </c>
      <c r="O12" s="67">
        <f t="shared" si="0"/>
        <v>106509.22</v>
      </c>
      <c r="P12" s="67">
        <f t="shared" si="1"/>
        <v>106509.22</v>
      </c>
      <c r="Q12" s="67">
        <f t="shared" si="1"/>
        <v>106509.22</v>
      </c>
      <c r="R12" s="82">
        <f t="shared" si="2"/>
        <v>2</v>
      </c>
      <c r="S12" s="68" t="s">
        <v>96</v>
      </c>
      <c r="T12" s="69" t="s">
        <v>8</v>
      </c>
      <c r="U12" s="69" t="s">
        <v>13</v>
      </c>
      <c r="V12" s="70">
        <v>0</v>
      </c>
      <c r="W12" s="70">
        <v>0</v>
      </c>
      <c r="X12" s="70">
        <v>1</v>
      </c>
      <c r="Y12" s="70">
        <v>0</v>
      </c>
      <c r="Z12" s="71">
        <f>SUM(V12:Y12)</f>
        <v>1</v>
      </c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</row>
    <row r="13" spans="1:108" s="35" customFormat="1" ht="24">
      <c r="A13" s="72"/>
      <c r="B13" s="27">
        <v>24801</v>
      </c>
      <c r="C13" s="28">
        <v>24400004</v>
      </c>
      <c r="D13" s="29" t="s">
        <v>52</v>
      </c>
      <c r="E13" s="30" t="s">
        <v>132</v>
      </c>
      <c r="F13" s="31">
        <v>6000</v>
      </c>
      <c r="G13" s="32">
        <v>278844.68</v>
      </c>
      <c r="H13" s="32">
        <v>257732</v>
      </c>
      <c r="I13" s="32">
        <v>5460</v>
      </c>
      <c r="J13" s="31">
        <v>0</v>
      </c>
      <c r="K13" s="32">
        <v>0</v>
      </c>
      <c r="L13" s="32">
        <v>0</v>
      </c>
      <c r="M13" s="32">
        <v>0</v>
      </c>
      <c r="N13" s="32">
        <v>257732</v>
      </c>
      <c r="O13" s="32">
        <f t="shared" si="0"/>
        <v>5460</v>
      </c>
      <c r="P13" s="32">
        <f t="shared" si="1"/>
        <v>5460</v>
      </c>
      <c r="Q13" s="32">
        <f t="shared" si="1"/>
        <v>5460</v>
      </c>
      <c r="R13" s="94">
        <f t="shared" si="2"/>
        <v>6000</v>
      </c>
      <c r="S13" s="30" t="s">
        <v>96</v>
      </c>
      <c r="T13" s="33" t="s">
        <v>8</v>
      </c>
      <c r="U13" s="33" t="s">
        <v>13</v>
      </c>
      <c r="V13" s="34">
        <v>0</v>
      </c>
      <c r="W13" s="34">
        <v>0</v>
      </c>
      <c r="X13" s="34">
        <v>1</v>
      </c>
      <c r="Y13" s="34">
        <v>0</v>
      </c>
      <c r="Z13" s="71">
        <f aca="true" t="shared" si="3" ref="Z13:Z100">SUM(V13:Y13)</f>
        <v>1</v>
      </c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</row>
    <row r="14" spans="1:108" s="5" customFormat="1" ht="36">
      <c r="A14" s="72"/>
      <c r="B14" s="116">
        <v>24801</v>
      </c>
      <c r="C14" s="117">
        <v>29900026</v>
      </c>
      <c r="D14" s="118" t="s">
        <v>53</v>
      </c>
      <c r="E14" s="68" t="s">
        <v>9</v>
      </c>
      <c r="F14" s="119">
        <v>5250</v>
      </c>
      <c r="G14" s="67">
        <v>31.61</v>
      </c>
      <c r="H14" s="67">
        <v>221270</v>
      </c>
      <c r="I14" s="67">
        <v>178867.5</v>
      </c>
      <c r="J14" s="119">
        <v>0</v>
      </c>
      <c r="K14" s="67">
        <v>0</v>
      </c>
      <c r="L14" s="67">
        <v>0</v>
      </c>
      <c r="M14" s="67">
        <v>0</v>
      </c>
      <c r="N14" s="67">
        <v>221270</v>
      </c>
      <c r="O14" s="67">
        <f t="shared" si="0"/>
        <v>178867.5</v>
      </c>
      <c r="P14" s="67">
        <f t="shared" si="1"/>
        <v>178867.5</v>
      </c>
      <c r="Q14" s="67">
        <f t="shared" si="1"/>
        <v>178867.5</v>
      </c>
      <c r="R14" s="82">
        <f t="shared" si="2"/>
        <v>5250</v>
      </c>
      <c r="S14" s="68" t="s">
        <v>7</v>
      </c>
      <c r="T14" s="69" t="s">
        <v>8</v>
      </c>
      <c r="U14" s="69" t="s">
        <v>13</v>
      </c>
      <c r="V14" s="70">
        <v>0</v>
      </c>
      <c r="W14" s="70">
        <v>0</v>
      </c>
      <c r="X14" s="70">
        <v>1</v>
      </c>
      <c r="Y14" s="70">
        <v>0</v>
      </c>
      <c r="Z14" s="71">
        <f t="shared" si="3"/>
        <v>1</v>
      </c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</row>
    <row r="15" spans="1:108" s="35" customFormat="1" ht="36">
      <c r="A15" s="72"/>
      <c r="B15" s="27" t="s">
        <v>105</v>
      </c>
      <c r="C15" s="28">
        <v>29900026</v>
      </c>
      <c r="D15" s="29" t="s">
        <v>53</v>
      </c>
      <c r="E15" s="30" t="s">
        <v>178</v>
      </c>
      <c r="F15" s="31">
        <v>11400</v>
      </c>
      <c r="G15" s="32">
        <v>45</v>
      </c>
      <c r="H15" s="32">
        <v>333000</v>
      </c>
      <c r="I15" s="32">
        <v>557970</v>
      </c>
      <c r="J15" s="31">
        <v>0</v>
      </c>
      <c r="K15" s="32">
        <v>0</v>
      </c>
      <c r="L15" s="32">
        <v>0</v>
      </c>
      <c r="M15" s="32">
        <v>0</v>
      </c>
      <c r="N15" s="32">
        <v>333000</v>
      </c>
      <c r="O15" s="32">
        <f t="shared" si="0"/>
        <v>557970</v>
      </c>
      <c r="P15" s="32">
        <f t="shared" si="1"/>
        <v>557970</v>
      </c>
      <c r="Q15" s="32">
        <f t="shared" si="1"/>
        <v>557970</v>
      </c>
      <c r="R15" s="94">
        <f t="shared" si="2"/>
        <v>11400</v>
      </c>
      <c r="S15" s="30" t="s">
        <v>7</v>
      </c>
      <c r="T15" s="33" t="s">
        <v>8</v>
      </c>
      <c r="U15" s="33" t="s">
        <v>13</v>
      </c>
      <c r="V15" s="34">
        <v>0</v>
      </c>
      <c r="W15" s="34">
        <v>0</v>
      </c>
      <c r="X15" s="34">
        <v>1</v>
      </c>
      <c r="Y15" s="34">
        <v>0</v>
      </c>
      <c r="Z15" s="71">
        <f t="shared" si="3"/>
        <v>1</v>
      </c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</row>
    <row r="16" spans="1:108" s="5" customFormat="1" ht="36">
      <c r="A16" s="72"/>
      <c r="B16" s="116">
        <v>24801</v>
      </c>
      <c r="C16" s="117">
        <v>29900026</v>
      </c>
      <c r="D16" s="118" t="s">
        <v>53</v>
      </c>
      <c r="E16" s="68" t="s">
        <v>10</v>
      </c>
      <c r="F16" s="119">
        <v>10850</v>
      </c>
      <c r="G16" s="67">
        <v>11.63</v>
      </c>
      <c r="H16" s="67">
        <v>81410</v>
      </c>
      <c r="I16" s="67">
        <v>135408</v>
      </c>
      <c r="J16" s="119">
        <v>0</v>
      </c>
      <c r="K16" s="67">
        <v>0</v>
      </c>
      <c r="L16" s="67">
        <v>0</v>
      </c>
      <c r="M16" s="67">
        <v>0</v>
      </c>
      <c r="N16" s="67">
        <v>81410</v>
      </c>
      <c r="O16" s="67">
        <f t="shared" si="0"/>
        <v>135408</v>
      </c>
      <c r="P16" s="67">
        <f t="shared" si="1"/>
        <v>135408</v>
      </c>
      <c r="Q16" s="67">
        <f t="shared" si="1"/>
        <v>135408</v>
      </c>
      <c r="R16" s="82">
        <f t="shared" si="2"/>
        <v>10850</v>
      </c>
      <c r="S16" s="68" t="s">
        <v>7</v>
      </c>
      <c r="T16" s="69" t="s">
        <v>8</v>
      </c>
      <c r="U16" s="69" t="s">
        <v>13</v>
      </c>
      <c r="V16" s="70">
        <v>0</v>
      </c>
      <c r="W16" s="70">
        <v>0</v>
      </c>
      <c r="X16" s="70">
        <v>1</v>
      </c>
      <c r="Y16" s="70">
        <v>0</v>
      </c>
      <c r="Z16" s="71">
        <f t="shared" si="3"/>
        <v>1</v>
      </c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1:108" s="35" customFormat="1" ht="36">
      <c r="A17" s="72"/>
      <c r="B17" s="27">
        <v>24801</v>
      </c>
      <c r="C17" s="28">
        <v>29900026</v>
      </c>
      <c r="D17" s="29" t="s">
        <v>53</v>
      </c>
      <c r="E17" s="30" t="s">
        <v>11</v>
      </c>
      <c r="F17" s="31">
        <v>11250</v>
      </c>
      <c r="G17" s="32">
        <v>2.93</v>
      </c>
      <c r="H17" s="32">
        <v>8790</v>
      </c>
      <c r="I17" s="32">
        <v>30825</v>
      </c>
      <c r="J17" s="31">
        <v>0</v>
      </c>
      <c r="K17" s="32">
        <v>0</v>
      </c>
      <c r="L17" s="32">
        <v>0</v>
      </c>
      <c r="M17" s="32">
        <v>0</v>
      </c>
      <c r="N17" s="32">
        <v>8790</v>
      </c>
      <c r="O17" s="32">
        <f t="shared" si="0"/>
        <v>30825</v>
      </c>
      <c r="P17" s="32">
        <f t="shared" si="1"/>
        <v>30825</v>
      </c>
      <c r="Q17" s="32">
        <f t="shared" si="1"/>
        <v>30825</v>
      </c>
      <c r="R17" s="94">
        <f t="shared" si="2"/>
        <v>11250</v>
      </c>
      <c r="S17" s="30" t="s">
        <v>7</v>
      </c>
      <c r="T17" s="33" t="s">
        <v>8</v>
      </c>
      <c r="U17" s="33" t="s">
        <v>13</v>
      </c>
      <c r="V17" s="34">
        <v>0</v>
      </c>
      <c r="W17" s="34">
        <v>0</v>
      </c>
      <c r="X17" s="34">
        <v>1</v>
      </c>
      <c r="Y17" s="34">
        <v>0</v>
      </c>
      <c r="Z17" s="71">
        <f t="shared" si="3"/>
        <v>1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1:108" s="5" customFormat="1" ht="14.25">
      <c r="A18" s="72"/>
      <c r="B18" s="116" t="s">
        <v>106</v>
      </c>
      <c r="C18" s="120">
        <v>29600067</v>
      </c>
      <c r="D18" s="121" t="s">
        <v>36</v>
      </c>
      <c r="E18" s="68" t="s">
        <v>12</v>
      </c>
      <c r="F18" s="119">
        <v>21200</v>
      </c>
      <c r="G18" s="67">
        <v>9.95</v>
      </c>
      <c r="H18" s="67">
        <v>69650</v>
      </c>
      <c r="I18" s="67">
        <v>250372</v>
      </c>
      <c r="J18" s="119">
        <v>0</v>
      </c>
      <c r="K18" s="67">
        <v>0</v>
      </c>
      <c r="L18" s="67">
        <v>0</v>
      </c>
      <c r="M18" s="67">
        <v>0</v>
      </c>
      <c r="N18" s="67">
        <v>69650</v>
      </c>
      <c r="O18" s="67">
        <f t="shared" si="0"/>
        <v>250372</v>
      </c>
      <c r="P18" s="67">
        <f t="shared" si="1"/>
        <v>250372</v>
      </c>
      <c r="Q18" s="67">
        <f t="shared" si="1"/>
        <v>250372</v>
      </c>
      <c r="R18" s="82">
        <f t="shared" si="2"/>
        <v>21200</v>
      </c>
      <c r="S18" s="68" t="s">
        <v>7</v>
      </c>
      <c r="T18" s="69" t="s">
        <v>8</v>
      </c>
      <c r="U18" s="69" t="s">
        <v>13</v>
      </c>
      <c r="V18" s="70">
        <v>0</v>
      </c>
      <c r="W18" s="70">
        <v>0</v>
      </c>
      <c r="X18" s="70">
        <v>1</v>
      </c>
      <c r="Y18" s="70">
        <v>0</v>
      </c>
      <c r="Z18" s="71">
        <f t="shared" si="3"/>
        <v>1</v>
      </c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</row>
    <row r="19" spans="1:108" s="35" customFormat="1" ht="24">
      <c r="A19" s="72"/>
      <c r="B19" s="27">
        <v>29601</v>
      </c>
      <c r="C19" s="28">
        <v>29600195</v>
      </c>
      <c r="D19" s="29" t="s">
        <v>54</v>
      </c>
      <c r="E19" s="30" t="s">
        <v>189</v>
      </c>
      <c r="F19" s="31">
        <v>4</v>
      </c>
      <c r="G19" s="32">
        <v>18118</v>
      </c>
      <c r="H19" s="32">
        <v>108708</v>
      </c>
      <c r="I19" s="32">
        <v>69800</v>
      </c>
      <c r="J19" s="31">
        <v>24</v>
      </c>
      <c r="K19" s="32"/>
      <c r="L19" s="32"/>
      <c r="M19" s="32">
        <v>418800</v>
      </c>
      <c r="N19" s="32">
        <v>568708</v>
      </c>
      <c r="O19" s="32">
        <f t="shared" si="0"/>
        <v>488600</v>
      </c>
      <c r="P19" s="32">
        <f t="shared" si="1"/>
        <v>488600</v>
      </c>
      <c r="Q19" s="32">
        <f t="shared" si="1"/>
        <v>488600</v>
      </c>
      <c r="R19" s="94">
        <f t="shared" si="2"/>
        <v>28</v>
      </c>
      <c r="S19" s="30" t="s">
        <v>7</v>
      </c>
      <c r="T19" s="33" t="s">
        <v>8</v>
      </c>
      <c r="U19" s="33" t="s">
        <v>13</v>
      </c>
      <c r="V19" s="34">
        <v>0</v>
      </c>
      <c r="W19" s="34">
        <v>0</v>
      </c>
      <c r="X19" s="34">
        <v>0.14</v>
      </c>
      <c r="Y19" s="34">
        <v>0.86</v>
      </c>
      <c r="Z19" s="71">
        <f t="shared" si="3"/>
        <v>1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</row>
    <row r="20" spans="1:108" s="5" customFormat="1" ht="14.25">
      <c r="A20" s="72"/>
      <c r="B20" s="116">
        <v>29601</v>
      </c>
      <c r="C20" s="117">
        <v>29600195</v>
      </c>
      <c r="D20" s="118" t="s">
        <v>54</v>
      </c>
      <c r="E20" s="68" t="s">
        <v>139</v>
      </c>
      <c r="F20" s="119">
        <v>0</v>
      </c>
      <c r="G20" s="67">
        <v>18118</v>
      </c>
      <c r="H20" s="67">
        <v>108708</v>
      </c>
      <c r="I20" s="67">
        <v>0</v>
      </c>
      <c r="J20" s="119">
        <v>12</v>
      </c>
      <c r="K20" s="67"/>
      <c r="L20" s="67"/>
      <c r="M20" s="67">
        <v>255097.92</v>
      </c>
      <c r="N20" s="67">
        <v>568708</v>
      </c>
      <c r="O20" s="67">
        <f t="shared" si="0"/>
        <v>255097.92</v>
      </c>
      <c r="P20" s="67">
        <f t="shared" si="1"/>
        <v>255097.92</v>
      </c>
      <c r="Q20" s="67">
        <f t="shared" si="1"/>
        <v>255097.92</v>
      </c>
      <c r="R20" s="82">
        <f t="shared" si="2"/>
        <v>12</v>
      </c>
      <c r="S20" s="68" t="s">
        <v>7</v>
      </c>
      <c r="T20" s="69" t="s">
        <v>8</v>
      </c>
      <c r="U20" s="69" t="s">
        <v>13</v>
      </c>
      <c r="V20" s="70">
        <v>0</v>
      </c>
      <c r="W20" s="70">
        <v>0</v>
      </c>
      <c r="X20" s="70">
        <v>0</v>
      </c>
      <c r="Y20" s="70">
        <v>1</v>
      </c>
      <c r="Z20" s="71">
        <f>SUM(V20:Y20)</f>
        <v>1</v>
      </c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</row>
    <row r="21" spans="1:108" s="35" customFormat="1" ht="24">
      <c r="A21" s="72"/>
      <c r="B21" s="27">
        <v>29601</v>
      </c>
      <c r="C21" s="28">
        <v>29600195</v>
      </c>
      <c r="D21" s="29" t="s">
        <v>54</v>
      </c>
      <c r="E21" s="30" t="s">
        <v>187</v>
      </c>
      <c r="F21" s="31">
        <v>4</v>
      </c>
      <c r="G21" s="32">
        <v>18118</v>
      </c>
      <c r="H21" s="32">
        <v>108708</v>
      </c>
      <c r="I21" s="32">
        <v>68000</v>
      </c>
      <c r="J21" s="31">
        <v>0</v>
      </c>
      <c r="K21" s="32"/>
      <c r="L21" s="32"/>
      <c r="M21" s="32">
        <v>0</v>
      </c>
      <c r="N21" s="32">
        <v>568708</v>
      </c>
      <c r="O21" s="32">
        <f t="shared" si="0"/>
        <v>68000</v>
      </c>
      <c r="P21" s="32">
        <f t="shared" si="1"/>
        <v>68000</v>
      </c>
      <c r="Q21" s="32">
        <f t="shared" si="1"/>
        <v>68000</v>
      </c>
      <c r="R21" s="94">
        <f t="shared" si="2"/>
        <v>4</v>
      </c>
      <c r="S21" s="30" t="s">
        <v>7</v>
      </c>
      <c r="T21" s="33" t="s">
        <v>8</v>
      </c>
      <c r="U21" s="33" t="s">
        <v>13</v>
      </c>
      <c r="V21" s="34">
        <v>0</v>
      </c>
      <c r="W21" s="34">
        <v>0</v>
      </c>
      <c r="X21" s="34">
        <v>1</v>
      </c>
      <c r="Y21" s="34">
        <v>0</v>
      </c>
      <c r="Z21" s="71">
        <f t="shared" si="3"/>
        <v>1</v>
      </c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</row>
    <row r="22" spans="1:108" s="5" customFormat="1" ht="36">
      <c r="A22" s="72"/>
      <c r="B22" s="116">
        <v>29601</v>
      </c>
      <c r="C22" s="117">
        <v>29600195</v>
      </c>
      <c r="D22" s="118" t="s">
        <v>54</v>
      </c>
      <c r="E22" s="68" t="s">
        <v>188</v>
      </c>
      <c r="F22" s="119">
        <v>4</v>
      </c>
      <c r="G22" s="67">
        <v>0</v>
      </c>
      <c r="H22" s="67">
        <v>0</v>
      </c>
      <c r="I22" s="67">
        <v>68000</v>
      </c>
      <c r="J22" s="119">
        <v>0</v>
      </c>
      <c r="K22" s="67"/>
      <c r="L22" s="67"/>
      <c r="M22" s="67">
        <v>0</v>
      </c>
      <c r="N22" s="67">
        <v>40088</v>
      </c>
      <c r="O22" s="67">
        <f t="shared" si="0"/>
        <v>68000</v>
      </c>
      <c r="P22" s="67">
        <f t="shared" si="1"/>
        <v>68000</v>
      </c>
      <c r="Q22" s="67">
        <f t="shared" si="1"/>
        <v>68000</v>
      </c>
      <c r="R22" s="82">
        <f t="shared" si="2"/>
        <v>4</v>
      </c>
      <c r="S22" s="68" t="s">
        <v>7</v>
      </c>
      <c r="T22" s="69" t="s">
        <v>8</v>
      </c>
      <c r="U22" s="69" t="s">
        <v>6</v>
      </c>
      <c r="V22" s="70">
        <v>0</v>
      </c>
      <c r="W22" s="70">
        <v>0</v>
      </c>
      <c r="X22" s="70">
        <v>1</v>
      </c>
      <c r="Y22" s="70">
        <v>0</v>
      </c>
      <c r="Z22" s="71">
        <f t="shared" si="3"/>
        <v>1</v>
      </c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</row>
    <row r="23" spans="2:108" s="5" customFormat="1" ht="36">
      <c r="B23" s="27"/>
      <c r="C23" s="28"/>
      <c r="D23" s="29"/>
      <c r="E23" s="30" t="s">
        <v>199</v>
      </c>
      <c r="F23" s="31">
        <v>0</v>
      </c>
      <c r="G23" s="32">
        <v>0</v>
      </c>
      <c r="H23" s="32">
        <v>0</v>
      </c>
      <c r="I23" s="32">
        <v>0</v>
      </c>
      <c r="J23" s="31">
        <v>4</v>
      </c>
      <c r="K23" s="32">
        <v>15332</v>
      </c>
      <c r="L23" s="32">
        <v>367968</v>
      </c>
      <c r="M23" s="32">
        <v>47035.16</v>
      </c>
      <c r="N23" s="32"/>
      <c r="O23" s="32">
        <f t="shared" si="0"/>
        <v>47035.16</v>
      </c>
      <c r="P23" s="32">
        <f t="shared" si="1"/>
        <v>47035.16</v>
      </c>
      <c r="Q23" s="32">
        <f t="shared" si="1"/>
        <v>47035.16</v>
      </c>
      <c r="R23" s="94">
        <f t="shared" si="2"/>
        <v>4</v>
      </c>
      <c r="S23" s="30" t="s">
        <v>7</v>
      </c>
      <c r="T23" s="33" t="s">
        <v>8</v>
      </c>
      <c r="U23" s="33" t="s">
        <v>6</v>
      </c>
      <c r="V23" s="34">
        <v>0</v>
      </c>
      <c r="W23" s="34">
        <v>0</v>
      </c>
      <c r="X23" s="34">
        <v>1</v>
      </c>
      <c r="Y23" s="34">
        <v>0</v>
      </c>
      <c r="Z23" s="71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</row>
    <row r="24" spans="1:108" ht="24">
      <c r="A24" s="72"/>
      <c r="B24" s="116">
        <v>29601</v>
      </c>
      <c r="C24" s="117">
        <v>29600195</v>
      </c>
      <c r="D24" s="118" t="s">
        <v>54</v>
      </c>
      <c r="E24" s="68" t="s">
        <v>98</v>
      </c>
      <c r="F24" s="119">
        <v>0</v>
      </c>
      <c r="G24" s="67">
        <v>0</v>
      </c>
      <c r="H24" s="67">
        <v>0</v>
      </c>
      <c r="I24" s="67">
        <v>0</v>
      </c>
      <c r="J24" s="119">
        <v>18</v>
      </c>
      <c r="K24" s="67">
        <v>15332</v>
      </c>
      <c r="L24" s="67">
        <v>367968</v>
      </c>
      <c r="M24" s="67">
        <v>323815.68</v>
      </c>
      <c r="N24" s="67">
        <v>367968</v>
      </c>
      <c r="O24" s="67">
        <f t="shared" si="0"/>
        <v>323815.68</v>
      </c>
      <c r="P24" s="67">
        <f t="shared" si="1"/>
        <v>323815.68</v>
      </c>
      <c r="Q24" s="67">
        <f t="shared" si="1"/>
        <v>323815.68</v>
      </c>
      <c r="R24" s="82">
        <f t="shared" si="2"/>
        <v>18</v>
      </c>
      <c r="S24" s="68" t="s">
        <v>7</v>
      </c>
      <c r="T24" s="69" t="s">
        <v>8</v>
      </c>
      <c r="U24" s="69" t="s">
        <v>6</v>
      </c>
      <c r="V24" s="70">
        <v>0</v>
      </c>
      <c r="W24" s="70">
        <v>0</v>
      </c>
      <c r="X24" s="70">
        <v>1</v>
      </c>
      <c r="Y24" s="70">
        <v>0</v>
      </c>
      <c r="Z24" s="71">
        <f t="shared" si="3"/>
        <v>1</v>
      </c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</row>
    <row r="25" spans="2:108" s="5" customFormat="1" ht="36">
      <c r="B25" s="27">
        <v>29101</v>
      </c>
      <c r="C25" s="28">
        <v>29800008</v>
      </c>
      <c r="D25" s="29" t="s">
        <v>55</v>
      </c>
      <c r="E25" s="30" t="s">
        <v>194</v>
      </c>
      <c r="F25" s="31">
        <v>0</v>
      </c>
      <c r="G25" s="32">
        <v>0</v>
      </c>
      <c r="H25" s="32">
        <v>0</v>
      </c>
      <c r="I25" s="32">
        <v>0</v>
      </c>
      <c r="J25" s="31">
        <v>19</v>
      </c>
      <c r="K25" s="32">
        <v>67983</v>
      </c>
      <c r="L25" s="32">
        <v>12500</v>
      </c>
      <c r="M25" s="32">
        <v>64583.85</v>
      </c>
      <c r="N25" s="32">
        <v>12500</v>
      </c>
      <c r="O25" s="32">
        <f t="shared" si="0"/>
        <v>64583.85</v>
      </c>
      <c r="P25" s="32">
        <f t="shared" si="1"/>
        <v>64583.85</v>
      </c>
      <c r="Q25" s="32">
        <f t="shared" si="1"/>
        <v>64583.85</v>
      </c>
      <c r="R25" s="94">
        <f t="shared" si="2"/>
        <v>19</v>
      </c>
      <c r="S25" s="30" t="s">
        <v>7</v>
      </c>
      <c r="T25" s="33" t="s">
        <v>8</v>
      </c>
      <c r="U25" s="33" t="s">
        <v>6</v>
      </c>
      <c r="V25" s="34">
        <v>0</v>
      </c>
      <c r="W25" s="34">
        <v>1</v>
      </c>
      <c r="X25" s="34">
        <v>0</v>
      </c>
      <c r="Y25" s="34">
        <v>0</v>
      </c>
      <c r="Z25" s="71">
        <f t="shared" si="3"/>
        <v>1</v>
      </c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s="35" customFormat="1" ht="36">
      <c r="A26" s="72"/>
      <c r="B26" s="116">
        <v>29101</v>
      </c>
      <c r="C26" s="117">
        <v>29900026</v>
      </c>
      <c r="D26" s="118" t="s">
        <v>53</v>
      </c>
      <c r="E26" s="68" t="s">
        <v>193</v>
      </c>
      <c r="F26" s="119">
        <v>0</v>
      </c>
      <c r="G26" s="67">
        <v>0</v>
      </c>
      <c r="H26" s="67">
        <v>0</v>
      </c>
      <c r="I26" s="67">
        <v>0</v>
      </c>
      <c r="J26" s="119">
        <v>6</v>
      </c>
      <c r="K26" s="67">
        <v>255972.52</v>
      </c>
      <c r="L26" s="67">
        <v>292572</v>
      </c>
      <c r="M26" s="67">
        <v>403200</v>
      </c>
      <c r="N26" s="67">
        <v>292572</v>
      </c>
      <c r="O26" s="67">
        <f t="shared" si="0"/>
        <v>403200</v>
      </c>
      <c r="P26" s="67">
        <f aca="true" t="shared" si="4" ref="P26:Q33">O26</f>
        <v>403200</v>
      </c>
      <c r="Q26" s="67">
        <f t="shared" si="4"/>
        <v>403200</v>
      </c>
      <c r="R26" s="82">
        <f t="shared" si="2"/>
        <v>6</v>
      </c>
      <c r="S26" s="68" t="s">
        <v>14</v>
      </c>
      <c r="T26" s="69" t="s">
        <v>8</v>
      </c>
      <c r="U26" s="69" t="s">
        <v>6</v>
      </c>
      <c r="V26" s="70">
        <v>0</v>
      </c>
      <c r="W26" s="70">
        <v>1</v>
      </c>
      <c r="X26" s="70">
        <v>0</v>
      </c>
      <c r="Y26" s="70">
        <v>0</v>
      </c>
      <c r="Z26" s="71">
        <f t="shared" si="3"/>
        <v>1</v>
      </c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</row>
    <row r="27" spans="2:108" s="5" customFormat="1" ht="32.25" customHeight="1">
      <c r="B27" s="27">
        <v>24801</v>
      </c>
      <c r="C27" s="28">
        <v>29900026</v>
      </c>
      <c r="D27" s="29" t="s">
        <v>53</v>
      </c>
      <c r="E27" s="30" t="s">
        <v>176</v>
      </c>
      <c r="F27" s="31">
        <v>150</v>
      </c>
      <c r="G27" s="32">
        <v>0</v>
      </c>
      <c r="H27" s="32">
        <v>0</v>
      </c>
      <c r="I27" s="32">
        <v>264000</v>
      </c>
      <c r="J27" s="31">
        <v>0</v>
      </c>
      <c r="K27" s="32">
        <v>550</v>
      </c>
      <c r="L27" s="32">
        <v>330000</v>
      </c>
      <c r="M27" s="32">
        <v>0</v>
      </c>
      <c r="N27" s="32">
        <v>330000</v>
      </c>
      <c r="O27" s="32">
        <f t="shared" si="0"/>
        <v>264000</v>
      </c>
      <c r="P27" s="32">
        <f t="shared" si="4"/>
        <v>264000</v>
      </c>
      <c r="Q27" s="32">
        <f t="shared" si="4"/>
        <v>264000</v>
      </c>
      <c r="R27" s="94">
        <f t="shared" si="2"/>
        <v>150</v>
      </c>
      <c r="S27" s="30" t="s">
        <v>7</v>
      </c>
      <c r="T27" s="33" t="s">
        <v>8</v>
      </c>
      <c r="U27" s="33" t="s">
        <v>6</v>
      </c>
      <c r="V27" s="34">
        <v>0</v>
      </c>
      <c r="W27" s="34">
        <v>0</v>
      </c>
      <c r="X27" s="34">
        <v>1</v>
      </c>
      <c r="Y27" s="34">
        <v>0</v>
      </c>
      <c r="Z27" s="71">
        <f t="shared" si="3"/>
        <v>1</v>
      </c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</row>
    <row r="28" spans="1:108" s="5" customFormat="1" ht="32.25" customHeight="1">
      <c r="A28" s="72"/>
      <c r="B28" s="116"/>
      <c r="C28" s="117"/>
      <c r="D28" s="118"/>
      <c r="E28" s="68" t="s">
        <v>177</v>
      </c>
      <c r="F28" s="119">
        <v>2000</v>
      </c>
      <c r="G28" s="67"/>
      <c r="H28" s="67"/>
      <c r="I28" s="67">
        <v>473280</v>
      </c>
      <c r="J28" s="119">
        <v>0</v>
      </c>
      <c r="K28" s="67"/>
      <c r="L28" s="67"/>
      <c r="M28" s="67">
        <v>0</v>
      </c>
      <c r="N28" s="67"/>
      <c r="O28" s="67">
        <f t="shared" si="0"/>
        <v>473280</v>
      </c>
      <c r="P28" s="67">
        <f t="shared" si="4"/>
        <v>473280</v>
      </c>
      <c r="Q28" s="67">
        <f t="shared" si="4"/>
        <v>473280</v>
      </c>
      <c r="R28" s="82">
        <f t="shared" si="2"/>
        <v>2000</v>
      </c>
      <c r="S28" s="68" t="s">
        <v>7</v>
      </c>
      <c r="T28" s="69" t="s">
        <v>8</v>
      </c>
      <c r="U28" s="69" t="s">
        <v>6</v>
      </c>
      <c r="V28" s="70">
        <v>0</v>
      </c>
      <c r="W28" s="70">
        <v>0</v>
      </c>
      <c r="X28" s="70">
        <v>1</v>
      </c>
      <c r="Y28" s="70">
        <v>0</v>
      </c>
      <c r="Z28" s="71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</row>
    <row r="29" spans="1:108" s="35" customFormat="1" ht="36">
      <c r="A29" s="72"/>
      <c r="B29" s="27">
        <v>24801</v>
      </c>
      <c r="C29" s="28">
        <v>29900026</v>
      </c>
      <c r="D29" s="29" t="s">
        <v>53</v>
      </c>
      <c r="E29" s="30" t="s">
        <v>201</v>
      </c>
      <c r="F29" s="31">
        <v>0</v>
      </c>
      <c r="G29" s="32">
        <v>60</v>
      </c>
      <c r="H29" s="32">
        <v>24000</v>
      </c>
      <c r="I29" s="32">
        <v>0</v>
      </c>
      <c r="J29" s="31">
        <v>2350</v>
      </c>
      <c r="K29" s="32">
        <v>0</v>
      </c>
      <c r="L29" s="32">
        <v>0</v>
      </c>
      <c r="M29" s="32">
        <v>161820</v>
      </c>
      <c r="N29" s="32">
        <v>24000</v>
      </c>
      <c r="O29" s="32">
        <f t="shared" si="0"/>
        <v>161820</v>
      </c>
      <c r="P29" s="32">
        <f t="shared" si="4"/>
        <v>161820</v>
      </c>
      <c r="Q29" s="32">
        <f t="shared" si="4"/>
        <v>161820</v>
      </c>
      <c r="R29" s="94">
        <f t="shared" si="2"/>
        <v>2350</v>
      </c>
      <c r="S29" s="30" t="s">
        <v>7</v>
      </c>
      <c r="T29" s="33" t="s">
        <v>8</v>
      </c>
      <c r="U29" s="33" t="s">
        <v>13</v>
      </c>
      <c r="V29" s="34">
        <v>0</v>
      </c>
      <c r="W29" s="34">
        <v>1</v>
      </c>
      <c r="X29" s="34">
        <v>0</v>
      </c>
      <c r="Y29" s="34">
        <v>0</v>
      </c>
      <c r="Z29" s="71">
        <f t="shared" si="3"/>
        <v>1</v>
      </c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</row>
    <row r="30" spans="1:108" s="5" customFormat="1" ht="48">
      <c r="A30" s="72"/>
      <c r="B30" s="116">
        <v>29101</v>
      </c>
      <c r="C30" s="117">
        <v>29900026</v>
      </c>
      <c r="D30" s="118" t="s">
        <v>53</v>
      </c>
      <c r="E30" s="68" t="s">
        <v>192</v>
      </c>
      <c r="F30" s="119">
        <v>58</v>
      </c>
      <c r="G30" s="67">
        <v>0</v>
      </c>
      <c r="H30" s="67">
        <v>0</v>
      </c>
      <c r="I30" s="67">
        <v>105997.5</v>
      </c>
      <c r="J30" s="119">
        <v>20</v>
      </c>
      <c r="K30" s="67">
        <v>1862</v>
      </c>
      <c r="L30" s="67">
        <v>14896</v>
      </c>
      <c r="M30" s="67">
        <v>48183</v>
      </c>
      <c r="N30" s="67">
        <v>14896</v>
      </c>
      <c r="O30" s="67">
        <f t="shared" si="0"/>
        <v>154180.5</v>
      </c>
      <c r="P30" s="67">
        <f t="shared" si="4"/>
        <v>154180.5</v>
      </c>
      <c r="Q30" s="67">
        <f t="shared" si="4"/>
        <v>154180.5</v>
      </c>
      <c r="R30" s="82">
        <f t="shared" si="2"/>
        <v>78</v>
      </c>
      <c r="S30" s="68" t="s">
        <v>7</v>
      </c>
      <c r="T30" s="69" t="s">
        <v>8</v>
      </c>
      <c r="U30" s="69" t="s">
        <v>6</v>
      </c>
      <c r="V30" s="70">
        <v>0</v>
      </c>
      <c r="W30" s="70">
        <v>0.25</v>
      </c>
      <c r="X30" s="70">
        <v>0.75</v>
      </c>
      <c r="Y30" s="70">
        <v>0</v>
      </c>
      <c r="Z30" s="71">
        <f>SUM(V30:Y30)</f>
        <v>1</v>
      </c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</row>
    <row r="31" spans="1:108" s="35" customFormat="1" ht="60">
      <c r="A31" s="72"/>
      <c r="B31" s="27">
        <v>29101</v>
      </c>
      <c r="C31" s="28">
        <v>29900026</v>
      </c>
      <c r="D31" s="29" t="s">
        <v>53</v>
      </c>
      <c r="E31" s="30" t="s">
        <v>133</v>
      </c>
      <c r="F31" s="31">
        <v>2</v>
      </c>
      <c r="G31" s="32">
        <v>0</v>
      </c>
      <c r="H31" s="32">
        <v>0</v>
      </c>
      <c r="I31" s="32">
        <v>17604.44</v>
      </c>
      <c r="J31" s="31">
        <v>0</v>
      </c>
      <c r="K31" s="32">
        <v>1862</v>
      </c>
      <c r="L31" s="32">
        <v>14896</v>
      </c>
      <c r="M31" s="32">
        <v>0</v>
      </c>
      <c r="N31" s="32">
        <v>14896</v>
      </c>
      <c r="O31" s="32">
        <f t="shared" si="0"/>
        <v>17604.44</v>
      </c>
      <c r="P31" s="32">
        <f t="shared" si="4"/>
        <v>17604.44</v>
      </c>
      <c r="Q31" s="32">
        <f t="shared" si="4"/>
        <v>17604.44</v>
      </c>
      <c r="R31" s="94">
        <f t="shared" si="2"/>
        <v>2</v>
      </c>
      <c r="S31" s="30" t="s">
        <v>7</v>
      </c>
      <c r="T31" s="33" t="s">
        <v>8</v>
      </c>
      <c r="U31" s="33" t="s">
        <v>13</v>
      </c>
      <c r="V31" s="34">
        <v>0</v>
      </c>
      <c r="W31" s="34">
        <v>0</v>
      </c>
      <c r="X31" s="34">
        <v>1</v>
      </c>
      <c r="Y31" s="34">
        <v>0</v>
      </c>
      <c r="Z31" s="95">
        <f>SUM(V31:Y31)</f>
        <v>1</v>
      </c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</row>
    <row r="32" spans="1:108" s="35" customFormat="1" ht="36">
      <c r="A32" s="72"/>
      <c r="B32" s="116"/>
      <c r="C32" s="117"/>
      <c r="D32" s="118"/>
      <c r="E32" s="68" t="s">
        <v>175</v>
      </c>
      <c r="F32" s="119">
        <v>4</v>
      </c>
      <c r="G32" s="67"/>
      <c r="H32" s="67"/>
      <c r="I32" s="67">
        <v>462840</v>
      </c>
      <c r="J32" s="119">
        <v>0</v>
      </c>
      <c r="K32" s="67"/>
      <c r="L32" s="67"/>
      <c r="M32" s="67">
        <v>0</v>
      </c>
      <c r="N32" s="67"/>
      <c r="O32" s="67">
        <f t="shared" si="0"/>
        <v>462840</v>
      </c>
      <c r="P32" s="67">
        <f t="shared" si="4"/>
        <v>462840</v>
      </c>
      <c r="Q32" s="67">
        <f t="shared" si="4"/>
        <v>462840</v>
      </c>
      <c r="R32" s="82">
        <f t="shared" si="2"/>
        <v>4</v>
      </c>
      <c r="S32" s="68" t="s">
        <v>7</v>
      </c>
      <c r="T32" s="69" t="s">
        <v>8</v>
      </c>
      <c r="U32" s="69" t="s">
        <v>13</v>
      </c>
      <c r="V32" s="70">
        <v>0</v>
      </c>
      <c r="W32" s="70">
        <v>0</v>
      </c>
      <c r="X32" s="70">
        <v>1</v>
      </c>
      <c r="Y32" s="70">
        <v>0</v>
      </c>
      <c r="Z32" s="71">
        <f>SUM(V32:Y32)</f>
        <v>1</v>
      </c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</row>
    <row r="33" spans="1:108" s="35" customFormat="1" ht="14.25">
      <c r="A33" s="72"/>
      <c r="B33" s="27"/>
      <c r="C33" s="28"/>
      <c r="D33" s="29"/>
      <c r="E33" s="30" t="s">
        <v>174</v>
      </c>
      <c r="F33" s="31">
        <v>3</v>
      </c>
      <c r="G33" s="32"/>
      <c r="H33" s="32"/>
      <c r="I33" s="32">
        <v>76372.44</v>
      </c>
      <c r="J33" s="31">
        <v>0</v>
      </c>
      <c r="K33" s="32"/>
      <c r="L33" s="32"/>
      <c r="M33" s="32">
        <v>0</v>
      </c>
      <c r="N33" s="32"/>
      <c r="O33" s="32">
        <f t="shared" si="0"/>
        <v>76372.44</v>
      </c>
      <c r="P33" s="32">
        <f t="shared" si="4"/>
        <v>76372.44</v>
      </c>
      <c r="Q33" s="32">
        <f t="shared" si="4"/>
        <v>76372.44</v>
      </c>
      <c r="R33" s="94">
        <f t="shared" si="2"/>
        <v>3</v>
      </c>
      <c r="S33" s="30" t="s">
        <v>7</v>
      </c>
      <c r="T33" s="33" t="s">
        <v>8</v>
      </c>
      <c r="U33" s="33" t="s">
        <v>13</v>
      </c>
      <c r="V33" s="34">
        <v>0</v>
      </c>
      <c r="W33" s="34">
        <v>0</v>
      </c>
      <c r="X33" s="34">
        <v>1</v>
      </c>
      <c r="Y33" s="34">
        <v>0</v>
      </c>
      <c r="Z33" s="71">
        <f>SUM(V33:Y33)</f>
        <v>1</v>
      </c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</row>
    <row r="34" spans="1:108" s="35" customFormat="1" ht="15" thickBot="1">
      <c r="A34" s="72"/>
      <c r="B34" s="116"/>
      <c r="C34" s="117"/>
      <c r="D34" s="118"/>
      <c r="E34" s="68"/>
      <c r="F34" s="119"/>
      <c r="G34" s="67"/>
      <c r="H34" s="67"/>
      <c r="I34" s="85">
        <f>SUM(I10:I33)</f>
        <v>6778388.1000000015</v>
      </c>
      <c r="J34" s="119"/>
      <c r="K34" s="67"/>
      <c r="L34" s="67"/>
      <c r="M34" s="85">
        <f>SUM(M10:M33)</f>
        <v>1722535.61</v>
      </c>
      <c r="N34" s="67"/>
      <c r="O34" s="85">
        <f>SUM(O10:O33)</f>
        <v>8500923.709999999</v>
      </c>
      <c r="P34" s="85">
        <f>SUM(P10:P33)</f>
        <v>8500923.709999999</v>
      </c>
      <c r="Q34" s="85">
        <f>SUM(Q10:Q33)</f>
        <v>8500923.709999999</v>
      </c>
      <c r="R34" s="82"/>
      <c r="S34" s="68"/>
      <c r="T34" s="69"/>
      <c r="U34" s="69"/>
      <c r="V34" s="70"/>
      <c r="W34" s="70"/>
      <c r="X34" s="70"/>
      <c r="Y34" s="70"/>
      <c r="Z34" s="71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</row>
    <row r="35" spans="3:108" ht="14.25">
      <c r="C35" s="150" t="s">
        <v>0</v>
      </c>
      <c r="D35" s="151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7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</row>
    <row r="36" spans="3:108" ht="14.25">
      <c r="C36" s="152"/>
      <c r="D36" s="153"/>
      <c r="E36" s="158" t="s">
        <v>116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9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</row>
    <row r="37" spans="3:108" ht="14.25">
      <c r="C37" s="152"/>
      <c r="D37" s="153"/>
      <c r="E37" s="160" t="s">
        <v>117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</row>
    <row r="38" spans="3:108" ht="18.75" thickBot="1">
      <c r="C38" s="152"/>
      <c r="D38" s="153"/>
      <c r="E38" s="163" t="s">
        <v>172</v>
      </c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4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</row>
    <row r="39" spans="3:108" ht="15" thickBot="1">
      <c r="C39" s="154"/>
      <c r="D39" s="155"/>
      <c r="E39" s="165" t="s">
        <v>226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7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</row>
    <row r="40" spans="2:108" ht="42" customHeight="1">
      <c r="B40" s="24"/>
      <c r="C40" s="24" t="s">
        <v>5</v>
      </c>
      <c r="D40" s="24" t="s">
        <v>118</v>
      </c>
      <c r="E40" s="24" t="s">
        <v>119</v>
      </c>
      <c r="F40" s="24" t="s">
        <v>93</v>
      </c>
      <c r="G40" s="24" t="s">
        <v>95</v>
      </c>
      <c r="H40" s="24"/>
      <c r="I40" s="24" t="s">
        <v>168</v>
      </c>
      <c r="J40" s="24" t="s">
        <v>94</v>
      </c>
      <c r="K40" s="24" t="s">
        <v>95</v>
      </c>
      <c r="L40" s="24"/>
      <c r="M40" s="24" t="s">
        <v>127</v>
      </c>
      <c r="N40" s="24"/>
      <c r="O40" s="24" t="s">
        <v>120</v>
      </c>
      <c r="P40" s="24" t="s">
        <v>121</v>
      </c>
      <c r="Q40" s="24" t="s">
        <v>122</v>
      </c>
      <c r="R40" s="24" t="s">
        <v>3</v>
      </c>
      <c r="S40" s="24" t="s">
        <v>1</v>
      </c>
      <c r="T40" s="24" t="s">
        <v>4</v>
      </c>
      <c r="U40" s="24" t="s">
        <v>2</v>
      </c>
      <c r="V40" s="24" t="s">
        <v>123</v>
      </c>
      <c r="W40" s="24" t="s">
        <v>124</v>
      </c>
      <c r="X40" s="24" t="s">
        <v>125</v>
      </c>
      <c r="Y40" s="24" t="s">
        <v>126</v>
      </c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</row>
    <row r="41" spans="2:108" s="5" customFormat="1" ht="14.25">
      <c r="B41" s="116">
        <v>29101</v>
      </c>
      <c r="C41" s="117">
        <v>29900026</v>
      </c>
      <c r="D41" s="118" t="s">
        <v>97</v>
      </c>
      <c r="E41" s="68" t="s">
        <v>134</v>
      </c>
      <c r="F41" s="119">
        <v>3</v>
      </c>
      <c r="G41" s="67">
        <v>0</v>
      </c>
      <c r="H41" s="67">
        <v>0</v>
      </c>
      <c r="I41" s="67">
        <v>12000</v>
      </c>
      <c r="J41" s="119">
        <v>0</v>
      </c>
      <c r="K41" s="67">
        <v>1862</v>
      </c>
      <c r="L41" s="67">
        <v>14896</v>
      </c>
      <c r="M41" s="67">
        <v>0</v>
      </c>
      <c r="N41" s="67">
        <v>14896</v>
      </c>
      <c r="O41" s="67">
        <f t="shared" si="0"/>
        <v>12000</v>
      </c>
      <c r="P41" s="67">
        <f aca="true" t="shared" si="5" ref="P41:Q54">O41</f>
        <v>12000</v>
      </c>
      <c r="Q41" s="67">
        <f t="shared" si="5"/>
        <v>12000</v>
      </c>
      <c r="R41" s="82">
        <f t="shared" si="2"/>
        <v>3</v>
      </c>
      <c r="S41" s="68" t="s">
        <v>7</v>
      </c>
      <c r="T41" s="69" t="s">
        <v>8</v>
      </c>
      <c r="U41" s="69" t="s">
        <v>13</v>
      </c>
      <c r="V41" s="70">
        <v>0</v>
      </c>
      <c r="W41" s="70">
        <v>0</v>
      </c>
      <c r="X41" s="70">
        <v>1</v>
      </c>
      <c r="Y41" s="70">
        <v>0</v>
      </c>
      <c r="Z41" s="71">
        <f t="shared" si="3"/>
        <v>1</v>
      </c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</row>
    <row r="42" spans="1:108" s="35" customFormat="1" ht="24">
      <c r="A42" s="72"/>
      <c r="B42" s="27">
        <v>29101</v>
      </c>
      <c r="C42" s="28">
        <v>24700067</v>
      </c>
      <c r="D42" s="29" t="s">
        <v>56</v>
      </c>
      <c r="E42" s="30" t="s">
        <v>15</v>
      </c>
      <c r="F42" s="31">
        <v>2</v>
      </c>
      <c r="G42" s="32">
        <v>0</v>
      </c>
      <c r="H42" s="32">
        <v>0</v>
      </c>
      <c r="I42" s="32">
        <v>18900</v>
      </c>
      <c r="J42" s="31">
        <v>12</v>
      </c>
      <c r="K42" s="32">
        <v>10484</v>
      </c>
      <c r="L42" s="32">
        <v>52420</v>
      </c>
      <c r="M42" s="32">
        <v>113400</v>
      </c>
      <c r="N42" s="32">
        <v>52420</v>
      </c>
      <c r="O42" s="32">
        <f t="shared" si="0"/>
        <v>132300</v>
      </c>
      <c r="P42" s="32">
        <f t="shared" si="5"/>
        <v>132300</v>
      </c>
      <c r="Q42" s="32">
        <f t="shared" si="5"/>
        <v>132300</v>
      </c>
      <c r="R42" s="94">
        <f t="shared" si="2"/>
        <v>14</v>
      </c>
      <c r="S42" s="30" t="s">
        <v>7</v>
      </c>
      <c r="T42" s="33" t="s">
        <v>8</v>
      </c>
      <c r="U42" s="33" t="s">
        <v>6</v>
      </c>
      <c r="V42" s="34">
        <v>0</v>
      </c>
      <c r="W42" s="34">
        <v>0.83</v>
      </c>
      <c r="X42" s="34">
        <v>0.17</v>
      </c>
      <c r="Y42" s="34">
        <v>0</v>
      </c>
      <c r="Z42" s="71">
        <f t="shared" si="3"/>
        <v>1</v>
      </c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</row>
    <row r="43" spans="2:108" s="5" customFormat="1" ht="24">
      <c r="B43" s="116">
        <v>29101</v>
      </c>
      <c r="C43" s="117">
        <v>24700000</v>
      </c>
      <c r="D43" s="118" t="s">
        <v>56</v>
      </c>
      <c r="E43" s="68" t="s">
        <v>179</v>
      </c>
      <c r="F43" s="119">
        <v>3</v>
      </c>
      <c r="G43" s="67">
        <v>0</v>
      </c>
      <c r="H43" s="67">
        <v>0</v>
      </c>
      <c r="I43" s="67">
        <v>23312.52</v>
      </c>
      <c r="J43" s="119">
        <v>4</v>
      </c>
      <c r="K43" s="67">
        <v>4292</v>
      </c>
      <c r="L43" s="67">
        <v>17168</v>
      </c>
      <c r="M43" s="67">
        <v>31083.36</v>
      </c>
      <c r="N43" s="67">
        <v>17168</v>
      </c>
      <c r="O43" s="67">
        <f t="shared" si="0"/>
        <v>54395.880000000005</v>
      </c>
      <c r="P43" s="67">
        <f t="shared" si="5"/>
        <v>54395.880000000005</v>
      </c>
      <c r="Q43" s="67">
        <f t="shared" si="5"/>
        <v>54395.880000000005</v>
      </c>
      <c r="R43" s="82">
        <f t="shared" si="2"/>
        <v>7</v>
      </c>
      <c r="S43" s="68" t="s">
        <v>7</v>
      </c>
      <c r="T43" s="69" t="s">
        <v>8</v>
      </c>
      <c r="U43" s="69" t="s">
        <v>6</v>
      </c>
      <c r="V43" s="70">
        <v>0</v>
      </c>
      <c r="W43" s="70">
        <v>0.57</v>
      </c>
      <c r="X43" s="70">
        <v>0.43</v>
      </c>
      <c r="Y43" s="70">
        <v>0</v>
      </c>
      <c r="Z43" s="71">
        <f t="shared" si="3"/>
        <v>1</v>
      </c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</row>
    <row r="44" spans="1:108" s="35" customFormat="1" ht="14.25">
      <c r="A44" s="72"/>
      <c r="B44" s="27">
        <v>29101</v>
      </c>
      <c r="C44" s="28">
        <v>29100074</v>
      </c>
      <c r="D44" s="29" t="s">
        <v>76</v>
      </c>
      <c r="E44" s="30" t="s">
        <v>33</v>
      </c>
      <c r="F44" s="31">
        <v>22</v>
      </c>
      <c r="G44" s="32">
        <v>865</v>
      </c>
      <c r="H44" s="32">
        <v>34600</v>
      </c>
      <c r="I44" s="32">
        <v>20675.82</v>
      </c>
      <c r="J44" s="31">
        <v>0</v>
      </c>
      <c r="K44" s="32">
        <v>865</v>
      </c>
      <c r="L44" s="32">
        <v>4325</v>
      </c>
      <c r="M44" s="32">
        <v>0</v>
      </c>
      <c r="N44" s="32">
        <v>38925</v>
      </c>
      <c r="O44" s="32">
        <f t="shared" si="0"/>
        <v>20675.82</v>
      </c>
      <c r="P44" s="32">
        <f t="shared" si="5"/>
        <v>20675.82</v>
      </c>
      <c r="Q44" s="32">
        <f t="shared" si="5"/>
        <v>20675.82</v>
      </c>
      <c r="R44" s="94">
        <f t="shared" si="2"/>
        <v>22</v>
      </c>
      <c r="S44" s="30" t="s">
        <v>7</v>
      </c>
      <c r="T44" s="33" t="s">
        <v>8</v>
      </c>
      <c r="U44" s="33" t="s">
        <v>13</v>
      </c>
      <c r="V44" s="34">
        <v>0</v>
      </c>
      <c r="W44" s="34">
        <v>0</v>
      </c>
      <c r="X44" s="34">
        <v>1</v>
      </c>
      <c r="Y44" s="34">
        <v>0</v>
      </c>
      <c r="Z44" s="71">
        <f>SUM(V44:Y44)</f>
        <v>1</v>
      </c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</row>
    <row r="45" spans="2:108" s="5" customFormat="1" ht="24">
      <c r="B45" s="116">
        <v>29601</v>
      </c>
      <c r="C45" s="117">
        <v>29600094</v>
      </c>
      <c r="D45" s="118" t="s">
        <v>57</v>
      </c>
      <c r="E45" s="68" t="s">
        <v>180</v>
      </c>
      <c r="F45" s="119">
        <v>2</v>
      </c>
      <c r="G45" s="67">
        <v>11278</v>
      </c>
      <c r="H45" s="67">
        <v>45112</v>
      </c>
      <c r="I45" s="67">
        <v>26223.54</v>
      </c>
      <c r="J45" s="119">
        <v>4</v>
      </c>
      <c r="K45" s="67">
        <v>11795</v>
      </c>
      <c r="L45" s="67">
        <v>70770</v>
      </c>
      <c r="M45" s="67">
        <v>52447.08</v>
      </c>
      <c r="N45" s="67">
        <v>115882</v>
      </c>
      <c r="O45" s="67">
        <f t="shared" si="0"/>
        <v>78670.62</v>
      </c>
      <c r="P45" s="67">
        <f t="shared" si="5"/>
        <v>78670.62</v>
      </c>
      <c r="Q45" s="67">
        <f t="shared" si="5"/>
        <v>78670.62</v>
      </c>
      <c r="R45" s="82">
        <f t="shared" si="2"/>
        <v>6</v>
      </c>
      <c r="S45" s="68" t="s">
        <v>7</v>
      </c>
      <c r="T45" s="69" t="s">
        <v>8</v>
      </c>
      <c r="U45" s="69" t="s">
        <v>6</v>
      </c>
      <c r="V45" s="70">
        <v>0</v>
      </c>
      <c r="W45" s="70">
        <v>0.67</v>
      </c>
      <c r="X45" s="70">
        <v>0.33</v>
      </c>
      <c r="Y45" s="70">
        <v>0</v>
      </c>
      <c r="Z45" s="71">
        <f t="shared" si="3"/>
        <v>1</v>
      </c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</row>
    <row r="46" spans="1:108" s="35" customFormat="1" ht="36">
      <c r="A46" s="72"/>
      <c r="B46" s="27">
        <v>29601</v>
      </c>
      <c r="C46" s="28">
        <v>29900026</v>
      </c>
      <c r="D46" s="29" t="s">
        <v>53</v>
      </c>
      <c r="E46" s="30" t="s">
        <v>182</v>
      </c>
      <c r="F46" s="31">
        <v>4</v>
      </c>
      <c r="G46" s="32">
        <v>1657</v>
      </c>
      <c r="H46" s="32">
        <v>3314</v>
      </c>
      <c r="I46" s="32">
        <v>35216</v>
      </c>
      <c r="J46" s="31">
        <v>0</v>
      </c>
      <c r="K46" s="32">
        <v>0</v>
      </c>
      <c r="L46" s="32">
        <v>0</v>
      </c>
      <c r="M46" s="32">
        <v>0</v>
      </c>
      <c r="N46" s="32">
        <v>3314</v>
      </c>
      <c r="O46" s="32">
        <f t="shared" si="0"/>
        <v>35216</v>
      </c>
      <c r="P46" s="32">
        <f t="shared" si="5"/>
        <v>35216</v>
      </c>
      <c r="Q46" s="32">
        <f t="shared" si="5"/>
        <v>35216</v>
      </c>
      <c r="R46" s="94">
        <f t="shared" si="2"/>
        <v>4</v>
      </c>
      <c r="S46" s="30" t="s">
        <v>7</v>
      </c>
      <c r="T46" s="33" t="s">
        <v>8</v>
      </c>
      <c r="U46" s="33" t="s">
        <v>13</v>
      </c>
      <c r="V46" s="34">
        <v>0</v>
      </c>
      <c r="W46" s="34">
        <v>0</v>
      </c>
      <c r="X46" s="34">
        <v>1</v>
      </c>
      <c r="Y46" s="34">
        <v>0</v>
      </c>
      <c r="Z46" s="71">
        <f t="shared" si="3"/>
        <v>1</v>
      </c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</row>
    <row r="47" spans="2:108" s="5" customFormat="1" ht="31.5" customHeight="1">
      <c r="B47" s="116">
        <v>29601</v>
      </c>
      <c r="C47" s="117">
        <v>29600035</v>
      </c>
      <c r="D47" s="118" t="s">
        <v>111</v>
      </c>
      <c r="E47" s="68" t="s">
        <v>181</v>
      </c>
      <c r="F47" s="119">
        <v>5</v>
      </c>
      <c r="G47" s="67">
        <v>1300</v>
      </c>
      <c r="H47" s="67">
        <v>10400</v>
      </c>
      <c r="I47" s="67">
        <v>8465.1</v>
      </c>
      <c r="J47" s="119">
        <v>0</v>
      </c>
      <c r="K47" s="67">
        <v>0</v>
      </c>
      <c r="L47" s="67">
        <v>0</v>
      </c>
      <c r="M47" s="67">
        <v>0</v>
      </c>
      <c r="N47" s="67">
        <v>10400</v>
      </c>
      <c r="O47" s="67">
        <f>I47+M47</f>
        <v>8465.1</v>
      </c>
      <c r="P47" s="67">
        <f t="shared" si="5"/>
        <v>8465.1</v>
      </c>
      <c r="Q47" s="67">
        <f t="shared" si="5"/>
        <v>8465.1</v>
      </c>
      <c r="R47" s="82">
        <f>F47+J47</f>
        <v>5</v>
      </c>
      <c r="S47" s="68" t="s">
        <v>7</v>
      </c>
      <c r="T47" s="69" t="s">
        <v>8</v>
      </c>
      <c r="U47" s="69" t="s">
        <v>13</v>
      </c>
      <c r="V47" s="70">
        <v>0</v>
      </c>
      <c r="W47" s="70">
        <v>0</v>
      </c>
      <c r="X47" s="70">
        <v>1</v>
      </c>
      <c r="Y47" s="70">
        <v>0</v>
      </c>
      <c r="Z47" s="71">
        <f t="shared" si="3"/>
        <v>1</v>
      </c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</row>
    <row r="48" spans="1:108" s="35" customFormat="1" ht="36">
      <c r="A48" s="72"/>
      <c r="B48" s="27">
        <v>29601</v>
      </c>
      <c r="C48" s="28">
        <v>29600000</v>
      </c>
      <c r="D48" s="29" t="s">
        <v>112</v>
      </c>
      <c r="E48" s="30" t="s">
        <v>183</v>
      </c>
      <c r="F48" s="31">
        <v>4</v>
      </c>
      <c r="G48" s="32">
        <v>5500</v>
      </c>
      <c r="H48" s="32">
        <v>22000</v>
      </c>
      <c r="I48" s="32">
        <v>35216</v>
      </c>
      <c r="J48" s="31">
        <v>0</v>
      </c>
      <c r="K48" s="32">
        <v>0</v>
      </c>
      <c r="L48" s="32">
        <v>0</v>
      </c>
      <c r="M48" s="32">
        <v>0</v>
      </c>
      <c r="N48" s="32">
        <v>22000</v>
      </c>
      <c r="O48" s="32">
        <f aca="true" t="shared" si="6" ref="O48:O94">I48+M48</f>
        <v>35216</v>
      </c>
      <c r="P48" s="32">
        <f t="shared" si="5"/>
        <v>35216</v>
      </c>
      <c r="Q48" s="32">
        <f t="shared" si="5"/>
        <v>35216</v>
      </c>
      <c r="R48" s="94">
        <f aca="true" t="shared" si="7" ref="R48:R94">F48+J48</f>
        <v>4</v>
      </c>
      <c r="S48" s="30" t="s">
        <v>7</v>
      </c>
      <c r="T48" s="33" t="s">
        <v>8</v>
      </c>
      <c r="U48" s="33" t="s">
        <v>13</v>
      </c>
      <c r="V48" s="34">
        <v>0</v>
      </c>
      <c r="W48" s="34">
        <v>0</v>
      </c>
      <c r="X48" s="34">
        <v>1</v>
      </c>
      <c r="Y48" s="34">
        <v>0</v>
      </c>
      <c r="Z48" s="71">
        <f t="shared" si="3"/>
        <v>1</v>
      </c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</row>
    <row r="49" spans="1:108" s="35" customFormat="1" ht="14.25">
      <c r="A49" s="72"/>
      <c r="B49" s="116"/>
      <c r="C49" s="117"/>
      <c r="D49" s="118"/>
      <c r="E49" s="68" t="s">
        <v>190</v>
      </c>
      <c r="F49" s="119">
        <v>4</v>
      </c>
      <c r="G49" s="67">
        <v>5500</v>
      </c>
      <c r="H49" s="67">
        <v>22000</v>
      </c>
      <c r="I49" s="67">
        <v>22242.28</v>
      </c>
      <c r="J49" s="119">
        <v>0</v>
      </c>
      <c r="K49" s="67"/>
      <c r="L49" s="67"/>
      <c r="M49" s="67">
        <v>0</v>
      </c>
      <c r="N49" s="67"/>
      <c r="O49" s="67">
        <f t="shared" si="6"/>
        <v>22242.28</v>
      </c>
      <c r="P49" s="67">
        <f t="shared" si="5"/>
        <v>22242.28</v>
      </c>
      <c r="Q49" s="67">
        <f t="shared" si="5"/>
        <v>22242.28</v>
      </c>
      <c r="R49" s="82">
        <f t="shared" si="7"/>
        <v>4</v>
      </c>
      <c r="S49" s="68" t="s">
        <v>7</v>
      </c>
      <c r="T49" s="69" t="s">
        <v>8</v>
      </c>
      <c r="U49" s="69" t="s">
        <v>13</v>
      </c>
      <c r="V49" s="70">
        <v>0</v>
      </c>
      <c r="W49" s="70">
        <v>0</v>
      </c>
      <c r="X49" s="70">
        <v>1</v>
      </c>
      <c r="Y49" s="70">
        <v>0</v>
      </c>
      <c r="Z49" s="71">
        <f t="shared" si="3"/>
        <v>1</v>
      </c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</row>
    <row r="50" spans="1:108" s="35" customFormat="1" ht="14.25">
      <c r="A50" s="72"/>
      <c r="B50" s="27"/>
      <c r="C50" s="28"/>
      <c r="D50" s="29"/>
      <c r="E50" s="30" t="s">
        <v>140</v>
      </c>
      <c r="F50" s="31">
        <v>4</v>
      </c>
      <c r="G50" s="32">
        <v>1300</v>
      </c>
      <c r="H50" s="32">
        <v>10400</v>
      </c>
      <c r="I50" s="32">
        <v>4910.96</v>
      </c>
      <c r="J50" s="31">
        <v>0</v>
      </c>
      <c r="K50" s="32"/>
      <c r="L50" s="32"/>
      <c r="M50" s="32">
        <v>0</v>
      </c>
      <c r="N50" s="32"/>
      <c r="O50" s="32">
        <f t="shared" si="6"/>
        <v>4910.96</v>
      </c>
      <c r="P50" s="32">
        <f t="shared" si="5"/>
        <v>4910.96</v>
      </c>
      <c r="Q50" s="32">
        <f t="shared" si="5"/>
        <v>4910.96</v>
      </c>
      <c r="R50" s="94">
        <f t="shared" si="7"/>
        <v>4</v>
      </c>
      <c r="S50" s="30" t="s">
        <v>7</v>
      </c>
      <c r="T50" s="33" t="s">
        <v>8</v>
      </c>
      <c r="U50" s="33" t="s">
        <v>13</v>
      </c>
      <c r="V50" s="34">
        <v>0</v>
      </c>
      <c r="W50" s="34">
        <v>0</v>
      </c>
      <c r="X50" s="34">
        <v>1</v>
      </c>
      <c r="Y50" s="34">
        <v>0</v>
      </c>
      <c r="Z50" s="71">
        <f t="shared" si="3"/>
        <v>1</v>
      </c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</row>
    <row r="51" spans="2:108" s="5" customFormat="1" ht="15" customHeight="1">
      <c r="B51" s="116">
        <v>29101</v>
      </c>
      <c r="C51" s="117">
        <v>29100199</v>
      </c>
      <c r="D51" s="118" t="s">
        <v>16</v>
      </c>
      <c r="E51" s="68" t="s">
        <v>16</v>
      </c>
      <c r="F51" s="119">
        <v>15</v>
      </c>
      <c r="G51" s="67">
        <v>0</v>
      </c>
      <c r="H51" s="67">
        <v>0</v>
      </c>
      <c r="I51" s="67">
        <v>6942.6</v>
      </c>
      <c r="J51" s="119">
        <v>8</v>
      </c>
      <c r="K51" s="67">
        <v>310</v>
      </c>
      <c r="L51" s="67">
        <v>2480</v>
      </c>
      <c r="M51" s="67">
        <v>3702.72</v>
      </c>
      <c r="N51" s="67">
        <v>2480</v>
      </c>
      <c r="O51" s="67">
        <f t="shared" si="6"/>
        <v>10645.32</v>
      </c>
      <c r="P51" s="67">
        <f t="shared" si="5"/>
        <v>10645.32</v>
      </c>
      <c r="Q51" s="67">
        <f t="shared" si="5"/>
        <v>10645.32</v>
      </c>
      <c r="R51" s="82">
        <f t="shared" si="7"/>
        <v>23</v>
      </c>
      <c r="S51" s="68" t="s">
        <v>7</v>
      </c>
      <c r="T51" s="69" t="s">
        <v>8</v>
      </c>
      <c r="U51" s="69" t="s">
        <v>13</v>
      </c>
      <c r="V51" s="70">
        <v>0</v>
      </c>
      <c r="W51" s="70">
        <v>0.33</v>
      </c>
      <c r="X51" s="70">
        <v>0.67</v>
      </c>
      <c r="Y51" s="70">
        <v>0</v>
      </c>
      <c r="Z51" s="71">
        <f t="shared" si="3"/>
        <v>1</v>
      </c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s="35" customFormat="1" ht="14.25">
      <c r="A52" s="72"/>
      <c r="B52" s="27">
        <v>29101</v>
      </c>
      <c r="C52" s="28">
        <v>29100166</v>
      </c>
      <c r="D52" s="29" t="s">
        <v>59</v>
      </c>
      <c r="E52" s="30" t="s">
        <v>99</v>
      </c>
      <c r="F52" s="31">
        <v>35</v>
      </c>
      <c r="G52" s="32">
        <v>145</v>
      </c>
      <c r="H52" s="32">
        <v>4785</v>
      </c>
      <c r="I52" s="32">
        <v>5243.35</v>
      </c>
      <c r="J52" s="31">
        <v>0</v>
      </c>
      <c r="K52" s="32"/>
      <c r="L52" s="32">
        <v>0</v>
      </c>
      <c r="M52" s="32">
        <v>0</v>
      </c>
      <c r="N52" s="32">
        <v>4785</v>
      </c>
      <c r="O52" s="32">
        <f t="shared" si="6"/>
        <v>5243.35</v>
      </c>
      <c r="P52" s="32">
        <f t="shared" si="5"/>
        <v>5243.35</v>
      </c>
      <c r="Q52" s="32">
        <f t="shared" si="5"/>
        <v>5243.35</v>
      </c>
      <c r="R52" s="94">
        <f t="shared" si="7"/>
        <v>35</v>
      </c>
      <c r="S52" s="30" t="s">
        <v>7</v>
      </c>
      <c r="T52" s="33" t="s">
        <v>8</v>
      </c>
      <c r="U52" s="33" t="s">
        <v>13</v>
      </c>
      <c r="V52" s="34">
        <v>0</v>
      </c>
      <c r="W52" s="34">
        <v>0</v>
      </c>
      <c r="X52" s="34">
        <v>1</v>
      </c>
      <c r="Y52" s="34">
        <v>0</v>
      </c>
      <c r="Z52" s="71">
        <f t="shared" si="3"/>
        <v>1</v>
      </c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</row>
    <row r="53" spans="2:108" s="5" customFormat="1" ht="16.5" customHeight="1">
      <c r="B53" s="116">
        <v>29101</v>
      </c>
      <c r="C53" s="117">
        <v>29100189</v>
      </c>
      <c r="D53" s="118" t="s">
        <v>58</v>
      </c>
      <c r="E53" s="68" t="s">
        <v>17</v>
      </c>
      <c r="F53" s="119">
        <v>20</v>
      </c>
      <c r="G53" s="67"/>
      <c r="H53" s="67">
        <v>0</v>
      </c>
      <c r="I53" s="67">
        <v>7429.8</v>
      </c>
      <c r="J53" s="119">
        <v>20</v>
      </c>
      <c r="K53" s="67">
        <v>220</v>
      </c>
      <c r="L53" s="67">
        <v>1760</v>
      </c>
      <c r="M53" s="67">
        <v>7429.8</v>
      </c>
      <c r="N53" s="67">
        <v>1760</v>
      </c>
      <c r="O53" s="67">
        <f t="shared" si="6"/>
        <v>14859.6</v>
      </c>
      <c r="P53" s="67">
        <f t="shared" si="5"/>
        <v>14859.6</v>
      </c>
      <c r="Q53" s="67">
        <f t="shared" si="5"/>
        <v>14859.6</v>
      </c>
      <c r="R53" s="82">
        <f t="shared" si="7"/>
        <v>40</v>
      </c>
      <c r="S53" s="68" t="s">
        <v>7</v>
      </c>
      <c r="T53" s="69" t="s">
        <v>8</v>
      </c>
      <c r="U53" s="69" t="s">
        <v>6</v>
      </c>
      <c r="V53" s="70">
        <v>0</v>
      </c>
      <c r="W53" s="70">
        <v>0.5</v>
      </c>
      <c r="X53" s="70">
        <v>0.5</v>
      </c>
      <c r="Y53" s="70">
        <v>0</v>
      </c>
      <c r="Z53" s="71">
        <f t="shared" si="3"/>
        <v>1</v>
      </c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</row>
    <row r="54" spans="1:108" s="35" customFormat="1" ht="14.25">
      <c r="A54" s="72"/>
      <c r="B54" s="27">
        <v>29101</v>
      </c>
      <c r="C54" s="28">
        <v>29100166</v>
      </c>
      <c r="D54" s="29" t="s">
        <v>59</v>
      </c>
      <c r="E54" s="30" t="s">
        <v>18</v>
      </c>
      <c r="F54" s="31">
        <v>35</v>
      </c>
      <c r="G54" s="32">
        <v>108.4</v>
      </c>
      <c r="H54" s="32">
        <v>4336</v>
      </c>
      <c r="I54" s="32">
        <v>4774.35</v>
      </c>
      <c r="J54" s="31">
        <v>90</v>
      </c>
      <c r="K54" s="32">
        <v>108</v>
      </c>
      <c r="L54" s="32">
        <v>864</v>
      </c>
      <c r="M54" s="32">
        <v>12276.9</v>
      </c>
      <c r="N54" s="32">
        <v>5200</v>
      </c>
      <c r="O54" s="32">
        <f t="shared" si="6"/>
        <v>17051.25</v>
      </c>
      <c r="P54" s="32">
        <f t="shared" si="5"/>
        <v>17051.25</v>
      </c>
      <c r="Q54" s="32">
        <f t="shared" si="5"/>
        <v>17051.25</v>
      </c>
      <c r="R54" s="94">
        <f t="shared" si="7"/>
        <v>125</v>
      </c>
      <c r="S54" s="30" t="s">
        <v>7</v>
      </c>
      <c r="T54" s="33" t="s">
        <v>8</v>
      </c>
      <c r="U54" s="33" t="s">
        <v>6</v>
      </c>
      <c r="V54" s="34">
        <v>0</v>
      </c>
      <c r="W54" s="34">
        <v>0.67</v>
      </c>
      <c r="X54" s="34">
        <v>0.33</v>
      </c>
      <c r="Y54" s="34">
        <v>0</v>
      </c>
      <c r="Z54" s="71">
        <f t="shared" si="3"/>
        <v>1</v>
      </c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</row>
    <row r="55" spans="2:108" s="5" customFormat="1" ht="21" customHeight="1">
      <c r="B55" s="116">
        <v>29101</v>
      </c>
      <c r="C55" s="117">
        <v>29100178</v>
      </c>
      <c r="D55" s="118" t="s">
        <v>60</v>
      </c>
      <c r="E55" s="68" t="s">
        <v>19</v>
      </c>
      <c r="F55" s="119">
        <v>10</v>
      </c>
      <c r="G55" s="67">
        <v>2071</v>
      </c>
      <c r="H55" s="67">
        <v>31065</v>
      </c>
      <c r="I55" s="67">
        <v>26552.4</v>
      </c>
      <c r="J55" s="119">
        <v>5</v>
      </c>
      <c r="K55" s="67">
        <v>2071</v>
      </c>
      <c r="L55" s="67">
        <v>10355</v>
      </c>
      <c r="M55" s="67">
        <v>13276.2</v>
      </c>
      <c r="N55" s="67">
        <v>41420</v>
      </c>
      <c r="O55" s="67">
        <f t="shared" si="6"/>
        <v>39828.600000000006</v>
      </c>
      <c r="P55" s="67">
        <f aca="true" t="shared" si="8" ref="P55:Q65">O55</f>
        <v>39828.600000000006</v>
      </c>
      <c r="Q55" s="67">
        <f t="shared" si="8"/>
        <v>39828.600000000006</v>
      </c>
      <c r="R55" s="82">
        <f t="shared" si="7"/>
        <v>15</v>
      </c>
      <c r="S55" s="68" t="s">
        <v>7</v>
      </c>
      <c r="T55" s="69" t="s">
        <v>8</v>
      </c>
      <c r="U55" s="69" t="s">
        <v>13</v>
      </c>
      <c r="V55" s="70">
        <v>0</v>
      </c>
      <c r="W55" s="70">
        <v>0.33</v>
      </c>
      <c r="X55" s="70">
        <v>0.67</v>
      </c>
      <c r="Y55" s="70">
        <v>0</v>
      </c>
      <c r="Z55" s="71">
        <f t="shared" si="3"/>
        <v>1</v>
      </c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</row>
    <row r="56" spans="1:108" s="35" customFormat="1" ht="14.25">
      <c r="A56" s="72"/>
      <c r="B56" s="27">
        <v>27101</v>
      </c>
      <c r="C56" s="28">
        <v>27100014</v>
      </c>
      <c r="D56" s="29" t="s">
        <v>20</v>
      </c>
      <c r="E56" s="30" t="s">
        <v>20</v>
      </c>
      <c r="F56" s="31">
        <v>52</v>
      </c>
      <c r="G56" s="32">
        <v>107.5</v>
      </c>
      <c r="H56" s="32">
        <v>5375</v>
      </c>
      <c r="I56" s="32">
        <v>7781.28</v>
      </c>
      <c r="J56" s="31">
        <v>360</v>
      </c>
      <c r="K56" s="32">
        <v>107.5</v>
      </c>
      <c r="L56" s="32">
        <v>40742.5</v>
      </c>
      <c r="M56" s="32">
        <v>51307.2</v>
      </c>
      <c r="N56" s="32">
        <v>40755</v>
      </c>
      <c r="O56" s="32">
        <f t="shared" si="6"/>
        <v>59088.479999999996</v>
      </c>
      <c r="P56" s="32">
        <f t="shared" si="8"/>
        <v>59088.479999999996</v>
      </c>
      <c r="Q56" s="32">
        <f t="shared" si="8"/>
        <v>59088.479999999996</v>
      </c>
      <c r="R56" s="94">
        <f t="shared" si="7"/>
        <v>412</v>
      </c>
      <c r="S56" s="30" t="s">
        <v>7</v>
      </c>
      <c r="T56" s="33" t="s">
        <v>8</v>
      </c>
      <c r="U56" s="33" t="s">
        <v>6</v>
      </c>
      <c r="V56" s="34">
        <v>0</v>
      </c>
      <c r="W56" s="34">
        <v>0</v>
      </c>
      <c r="X56" s="34">
        <v>1</v>
      </c>
      <c r="Y56" s="34">
        <v>0</v>
      </c>
      <c r="Z56" s="71">
        <f t="shared" si="3"/>
        <v>1</v>
      </c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</row>
    <row r="57" spans="2:108" s="5" customFormat="1" ht="24" customHeight="1">
      <c r="B57" s="116">
        <v>27201</v>
      </c>
      <c r="C57" s="117">
        <v>27200002</v>
      </c>
      <c r="D57" s="118" t="s">
        <v>61</v>
      </c>
      <c r="E57" s="68" t="s">
        <v>21</v>
      </c>
      <c r="F57" s="119">
        <v>50</v>
      </c>
      <c r="G57" s="67">
        <v>300</v>
      </c>
      <c r="H57" s="67">
        <v>15000</v>
      </c>
      <c r="I57" s="67">
        <v>15590.5</v>
      </c>
      <c r="J57" s="119">
        <v>72</v>
      </c>
      <c r="K57" s="67">
        <v>300</v>
      </c>
      <c r="L57" s="67">
        <v>21600</v>
      </c>
      <c r="M57" s="67">
        <v>22450.32</v>
      </c>
      <c r="N57" s="67">
        <v>36600</v>
      </c>
      <c r="O57" s="67">
        <f t="shared" si="6"/>
        <v>38040.82</v>
      </c>
      <c r="P57" s="67">
        <f t="shared" si="8"/>
        <v>38040.82</v>
      </c>
      <c r="Q57" s="67">
        <f t="shared" si="8"/>
        <v>38040.82</v>
      </c>
      <c r="R57" s="82">
        <f t="shared" si="7"/>
        <v>122</v>
      </c>
      <c r="S57" s="68" t="s">
        <v>14</v>
      </c>
      <c r="T57" s="69" t="s">
        <v>8</v>
      </c>
      <c r="U57" s="69" t="s">
        <v>6</v>
      </c>
      <c r="V57" s="70">
        <v>0</v>
      </c>
      <c r="W57" s="70">
        <v>0</v>
      </c>
      <c r="X57" s="70">
        <v>1</v>
      </c>
      <c r="Y57" s="70">
        <v>0</v>
      </c>
      <c r="Z57" s="71">
        <f t="shared" si="3"/>
        <v>1</v>
      </c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</row>
    <row r="58" spans="1:108" s="35" customFormat="1" ht="14.25">
      <c r="A58" s="72"/>
      <c r="B58" s="27">
        <v>27101</v>
      </c>
      <c r="C58" s="28">
        <v>27200003</v>
      </c>
      <c r="D58" s="29" t="s">
        <v>62</v>
      </c>
      <c r="E58" s="30" t="s">
        <v>22</v>
      </c>
      <c r="F58" s="31">
        <v>104</v>
      </c>
      <c r="G58" s="32">
        <v>650</v>
      </c>
      <c r="H58" s="32">
        <v>65000</v>
      </c>
      <c r="I58" s="32">
        <v>42080.48</v>
      </c>
      <c r="J58" s="31">
        <v>360</v>
      </c>
      <c r="K58" s="32">
        <v>430</v>
      </c>
      <c r="L58" s="32">
        <v>162970</v>
      </c>
      <c r="M58" s="32">
        <v>144000</v>
      </c>
      <c r="N58" s="32">
        <v>227970</v>
      </c>
      <c r="O58" s="32">
        <f t="shared" si="6"/>
        <v>186080.48</v>
      </c>
      <c r="P58" s="32">
        <f t="shared" si="8"/>
        <v>186080.48</v>
      </c>
      <c r="Q58" s="32">
        <f t="shared" si="8"/>
        <v>186080.48</v>
      </c>
      <c r="R58" s="94">
        <f t="shared" si="7"/>
        <v>464</v>
      </c>
      <c r="S58" s="30" t="s">
        <v>14</v>
      </c>
      <c r="T58" s="33" t="s">
        <v>8</v>
      </c>
      <c r="U58" s="33" t="s">
        <v>6</v>
      </c>
      <c r="V58" s="34">
        <v>0</v>
      </c>
      <c r="W58" s="34">
        <v>0</v>
      </c>
      <c r="X58" s="34">
        <v>1</v>
      </c>
      <c r="Y58" s="34">
        <v>0</v>
      </c>
      <c r="Z58" s="71">
        <f t="shared" si="3"/>
        <v>1</v>
      </c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</row>
    <row r="59" spans="2:108" s="5" customFormat="1" ht="20.25" customHeight="1">
      <c r="B59" s="116">
        <v>27101</v>
      </c>
      <c r="C59" s="117">
        <v>27100150</v>
      </c>
      <c r="D59" s="118" t="s">
        <v>63</v>
      </c>
      <c r="E59" s="68" t="s">
        <v>23</v>
      </c>
      <c r="F59" s="119">
        <v>104</v>
      </c>
      <c r="G59" s="67">
        <v>500</v>
      </c>
      <c r="H59" s="67">
        <v>50000</v>
      </c>
      <c r="I59" s="67">
        <v>63938.92</v>
      </c>
      <c r="J59" s="119">
        <v>360</v>
      </c>
      <c r="K59" s="67">
        <v>447.18</v>
      </c>
      <c r="L59" s="67">
        <v>160090.44</v>
      </c>
      <c r="M59" s="67">
        <v>210600</v>
      </c>
      <c r="N59" s="67">
        <v>210090.44</v>
      </c>
      <c r="O59" s="67">
        <f t="shared" si="6"/>
        <v>274538.92</v>
      </c>
      <c r="P59" s="67">
        <f t="shared" si="8"/>
        <v>274538.92</v>
      </c>
      <c r="Q59" s="67">
        <f t="shared" si="8"/>
        <v>274538.92</v>
      </c>
      <c r="R59" s="82">
        <f t="shared" si="7"/>
        <v>464</v>
      </c>
      <c r="S59" s="68" t="s">
        <v>7</v>
      </c>
      <c r="T59" s="69" t="s">
        <v>8</v>
      </c>
      <c r="U59" s="69" t="s">
        <v>6</v>
      </c>
      <c r="V59" s="70">
        <v>0</v>
      </c>
      <c r="W59" s="70">
        <v>0</v>
      </c>
      <c r="X59" s="70">
        <v>1</v>
      </c>
      <c r="Y59" s="70">
        <v>0</v>
      </c>
      <c r="Z59" s="71">
        <f t="shared" si="3"/>
        <v>1</v>
      </c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</row>
    <row r="60" spans="1:108" s="35" customFormat="1" ht="24">
      <c r="A60" s="72"/>
      <c r="B60" s="27">
        <v>27201</v>
      </c>
      <c r="C60" s="28">
        <v>27200020</v>
      </c>
      <c r="D60" s="29" t="s">
        <v>64</v>
      </c>
      <c r="E60" s="30" t="s">
        <v>24</v>
      </c>
      <c r="F60" s="31">
        <v>0</v>
      </c>
      <c r="G60" s="32">
        <v>0</v>
      </c>
      <c r="H60" s="32">
        <v>0</v>
      </c>
      <c r="I60" s="32">
        <v>0</v>
      </c>
      <c r="J60" s="31">
        <v>25</v>
      </c>
      <c r="K60" s="32">
        <v>450</v>
      </c>
      <c r="L60" s="32">
        <v>11250</v>
      </c>
      <c r="M60" s="32">
        <v>16131.15</v>
      </c>
      <c r="N60" s="32">
        <v>11250</v>
      </c>
      <c r="O60" s="32">
        <f t="shared" si="6"/>
        <v>16131.15</v>
      </c>
      <c r="P60" s="32">
        <f t="shared" si="8"/>
        <v>16131.15</v>
      </c>
      <c r="Q60" s="32">
        <f t="shared" si="8"/>
        <v>16131.15</v>
      </c>
      <c r="R60" s="94">
        <f t="shared" si="7"/>
        <v>25</v>
      </c>
      <c r="S60" s="30" t="s">
        <v>7</v>
      </c>
      <c r="T60" s="33" t="s">
        <v>8</v>
      </c>
      <c r="U60" s="33" t="s">
        <v>6</v>
      </c>
      <c r="V60" s="34">
        <v>0</v>
      </c>
      <c r="W60" s="34">
        <v>0</v>
      </c>
      <c r="X60" s="34">
        <v>1</v>
      </c>
      <c r="Y60" s="34">
        <v>0</v>
      </c>
      <c r="Z60" s="71">
        <f t="shared" si="3"/>
        <v>1</v>
      </c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</row>
    <row r="61" spans="2:108" s="5" customFormat="1" ht="21" customHeight="1">
      <c r="B61" s="116">
        <v>27201</v>
      </c>
      <c r="C61" s="117">
        <v>27200009</v>
      </c>
      <c r="D61" s="118" t="s">
        <v>65</v>
      </c>
      <c r="E61" s="68" t="s">
        <v>25</v>
      </c>
      <c r="F61" s="119">
        <v>0</v>
      </c>
      <c r="G61" s="67">
        <v>0</v>
      </c>
      <c r="H61" s="67">
        <v>0</v>
      </c>
      <c r="I61" s="67">
        <v>0</v>
      </c>
      <c r="J61" s="119">
        <v>210</v>
      </c>
      <c r="K61" s="67">
        <v>120.6</v>
      </c>
      <c r="L61" s="67">
        <v>25326</v>
      </c>
      <c r="M61" s="67">
        <v>20286</v>
      </c>
      <c r="N61" s="67">
        <v>25326</v>
      </c>
      <c r="O61" s="67">
        <f t="shared" si="6"/>
        <v>20286</v>
      </c>
      <c r="P61" s="67">
        <f t="shared" si="8"/>
        <v>20286</v>
      </c>
      <c r="Q61" s="67">
        <f t="shared" si="8"/>
        <v>20286</v>
      </c>
      <c r="R61" s="82">
        <f t="shared" si="7"/>
        <v>210</v>
      </c>
      <c r="S61" s="68" t="s">
        <v>7</v>
      </c>
      <c r="T61" s="69" t="s">
        <v>8</v>
      </c>
      <c r="U61" s="69" t="s">
        <v>6</v>
      </c>
      <c r="V61" s="70">
        <v>0</v>
      </c>
      <c r="W61" s="70">
        <v>0</v>
      </c>
      <c r="X61" s="70">
        <v>1</v>
      </c>
      <c r="Y61" s="70">
        <v>0</v>
      </c>
      <c r="Z61" s="71">
        <f t="shared" si="3"/>
        <v>1</v>
      </c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</row>
    <row r="62" spans="1:108" s="35" customFormat="1" ht="14.25">
      <c r="A62" s="72"/>
      <c r="B62" s="27">
        <v>27201</v>
      </c>
      <c r="C62" s="28">
        <v>27200013</v>
      </c>
      <c r="D62" s="29" t="s">
        <v>66</v>
      </c>
      <c r="E62" s="30" t="s">
        <v>141</v>
      </c>
      <c r="F62" s="31">
        <v>104</v>
      </c>
      <c r="G62" s="32">
        <v>80</v>
      </c>
      <c r="H62" s="32">
        <v>8000</v>
      </c>
      <c r="I62" s="32">
        <v>9457.76</v>
      </c>
      <c r="J62" s="31">
        <v>600</v>
      </c>
      <c r="K62" s="32">
        <v>92.5</v>
      </c>
      <c r="L62" s="32">
        <v>111000</v>
      </c>
      <c r="M62" s="32">
        <v>54564</v>
      </c>
      <c r="N62" s="32">
        <v>119000</v>
      </c>
      <c r="O62" s="32">
        <f t="shared" si="6"/>
        <v>64021.76</v>
      </c>
      <c r="P62" s="32">
        <f t="shared" si="8"/>
        <v>64021.76</v>
      </c>
      <c r="Q62" s="32">
        <f t="shared" si="8"/>
        <v>64021.76</v>
      </c>
      <c r="R62" s="94">
        <f t="shared" si="7"/>
        <v>704</v>
      </c>
      <c r="S62" s="30" t="s">
        <v>14</v>
      </c>
      <c r="T62" s="33" t="s">
        <v>8</v>
      </c>
      <c r="U62" s="33" t="s">
        <v>6</v>
      </c>
      <c r="V62" s="34">
        <v>0</v>
      </c>
      <c r="W62" s="34">
        <v>0</v>
      </c>
      <c r="X62" s="34">
        <v>1</v>
      </c>
      <c r="Y62" s="34">
        <v>0</v>
      </c>
      <c r="Z62" s="71">
        <f t="shared" si="3"/>
        <v>1</v>
      </c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</row>
    <row r="63" spans="2:108" s="5" customFormat="1" ht="14.25">
      <c r="B63" s="116">
        <v>27201</v>
      </c>
      <c r="C63" s="117">
        <v>27200013</v>
      </c>
      <c r="D63" s="118" t="s">
        <v>66</v>
      </c>
      <c r="E63" s="68" t="s">
        <v>146</v>
      </c>
      <c r="F63" s="119">
        <v>0</v>
      </c>
      <c r="G63" s="67"/>
      <c r="H63" s="67"/>
      <c r="I63" s="67">
        <v>0</v>
      </c>
      <c r="J63" s="119">
        <v>600</v>
      </c>
      <c r="K63" s="67">
        <v>92.5</v>
      </c>
      <c r="L63" s="67">
        <v>111000</v>
      </c>
      <c r="M63" s="67">
        <v>50400</v>
      </c>
      <c r="N63" s="67">
        <v>119000</v>
      </c>
      <c r="O63" s="67">
        <f t="shared" si="6"/>
        <v>50400</v>
      </c>
      <c r="P63" s="67">
        <f t="shared" si="8"/>
        <v>50400</v>
      </c>
      <c r="Q63" s="67">
        <f t="shared" si="8"/>
        <v>50400</v>
      </c>
      <c r="R63" s="82">
        <f t="shared" si="7"/>
        <v>600</v>
      </c>
      <c r="S63" s="68" t="s">
        <v>14</v>
      </c>
      <c r="T63" s="69" t="s">
        <v>8</v>
      </c>
      <c r="U63" s="69" t="s">
        <v>6</v>
      </c>
      <c r="V63" s="70">
        <v>0</v>
      </c>
      <c r="W63" s="70">
        <v>0</v>
      </c>
      <c r="X63" s="70">
        <v>1</v>
      </c>
      <c r="Y63" s="70">
        <v>0</v>
      </c>
      <c r="Z63" s="71">
        <f>SUM(V63:Y63)</f>
        <v>1</v>
      </c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</row>
    <row r="64" spans="1:108" s="35" customFormat="1" ht="23.25" customHeight="1">
      <c r="A64" s="72"/>
      <c r="B64" s="27">
        <v>27201</v>
      </c>
      <c r="C64" s="28">
        <v>27200008</v>
      </c>
      <c r="D64" s="29" t="s">
        <v>67</v>
      </c>
      <c r="E64" s="30" t="s">
        <v>26</v>
      </c>
      <c r="F64" s="31">
        <v>52</v>
      </c>
      <c r="G64" s="32">
        <v>104</v>
      </c>
      <c r="H64" s="32">
        <v>5720</v>
      </c>
      <c r="I64" s="32">
        <v>6019.52</v>
      </c>
      <c r="J64" s="31">
        <v>360</v>
      </c>
      <c r="K64" s="32">
        <v>104</v>
      </c>
      <c r="L64" s="32">
        <v>39416</v>
      </c>
      <c r="M64" s="32">
        <v>41673.6</v>
      </c>
      <c r="N64" s="32">
        <v>45136</v>
      </c>
      <c r="O64" s="32">
        <f t="shared" si="6"/>
        <v>47693.119999999995</v>
      </c>
      <c r="P64" s="32">
        <f t="shared" si="8"/>
        <v>47693.119999999995</v>
      </c>
      <c r="Q64" s="32">
        <f t="shared" si="8"/>
        <v>47693.119999999995</v>
      </c>
      <c r="R64" s="94">
        <f t="shared" si="7"/>
        <v>412</v>
      </c>
      <c r="S64" s="30" t="s">
        <v>7</v>
      </c>
      <c r="T64" s="33" t="s">
        <v>8</v>
      </c>
      <c r="U64" s="33" t="s">
        <v>6</v>
      </c>
      <c r="V64" s="34">
        <v>0</v>
      </c>
      <c r="W64" s="34">
        <v>0</v>
      </c>
      <c r="X64" s="34">
        <v>1</v>
      </c>
      <c r="Y64" s="34">
        <v>0</v>
      </c>
      <c r="Z64" s="71">
        <f t="shared" si="3"/>
        <v>1</v>
      </c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</row>
    <row r="65" spans="2:108" s="5" customFormat="1" ht="36">
      <c r="B65" s="116">
        <v>24601</v>
      </c>
      <c r="C65" s="117">
        <v>24600000</v>
      </c>
      <c r="D65" s="118" t="s">
        <v>92</v>
      </c>
      <c r="E65" s="68" t="s">
        <v>27</v>
      </c>
      <c r="F65" s="119">
        <v>1</v>
      </c>
      <c r="G65" s="67">
        <v>348460</v>
      </c>
      <c r="H65" s="67">
        <v>348460</v>
      </c>
      <c r="I65" s="67">
        <v>145000</v>
      </c>
      <c r="J65" s="119">
        <v>1</v>
      </c>
      <c r="K65" s="67">
        <v>348460</v>
      </c>
      <c r="L65" s="67">
        <v>348460</v>
      </c>
      <c r="M65" s="67">
        <v>470000</v>
      </c>
      <c r="N65" s="67">
        <v>696920</v>
      </c>
      <c r="O65" s="67">
        <f t="shared" si="6"/>
        <v>615000</v>
      </c>
      <c r="P65" s="67">
        <f t="shared" si="8"/>
        <v>615000</v>
      </c>
      <c r="Q65" s="67">
        <f t="shared" si="8"/>
        <v>615000</v>
      </c>
      <c r="R65" s="82">
        <f t="shared" si="7"/>
        <v>2</v>
      </c>
      <c r="S65" s="68" t="s">
        <v>28</v>
      </c>
      <c r="T65" s="69" t="s">
        <v>8</v>
      </c>
      <c r="U65" s="69" t="s">
        <v>13</v>
      </c>
      <c r="V65" s="70">
        <v>0</v>
      </c>
      <c r="W65" s="70">
        <v>0</v>
      </c>
      <c r="X65" s="70">
        <v>1</v>
      </c>
      <c r="Y65" s="70">
        <v>0</v>
      </c>
      <c r="Z65" s="71">
        <f t="shared" si="3"/>
        <v>1</v>
      </c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</row>
    <row r="66" spans="2:108" s="5" customFormat="1" ht="36">
      <c r="B66" s="27">
        <v>29601</v>
      </c>
      <c r="C66" s="122">
        <v>24600000</v>
      </c>
      <c r="D66" s="29" t="s">
        <v>92</v>
      </c>
      <c r="E66" s="30" t="s">
        <v>191</v>
      </c>
      <c r="F66" s="31">
        <v>8</v>
      </c>
      <c r="G66" s="32">
        <v>7533.75</v>
      </c>
      <c r="H66" s="32">
        <v>150675</v>
      </c>
      <c r="I66" s="32">
        <v>60000</v>
      </c>
      <c r="J66" s="31">
        <v>0</v>
      </c>
      <c r="K66" s="32">
        <v>0</v>
      </c>
      <c r="L66" s="32">
        <v>0</v>
      </c>
      <c r="M66" s="32">
        <v>0</v>
      </c>
      <c r="N66" s="32">
        <v>150675</v>
      </c>
      <c r="O66" s="32">
        <f>I66+M66</f>
        <v>60000</v>
      </c>
      <c r="P66" s="32">
        <f aca="true" t="shared" si="9" ref="P66:Q70">O66</f>
        <v>60000</v>
      </c>
      <c r="Q66" s="32">
        <f t="shared" si="9"/>
        <v>60000</v>
      </c>
      <c r="R66" s="94">
        <f>F66+J66</f>
        <v>8</v>
      </c>
      <c r="S66" s="30" t="s">
        <v>7</v>
      </c>
      <c r="T66" s="33" t="s">
        <v>8</v>
      </c>
      <c r="U66" s="33" t="s">
        <v>13</v>
      </c>
      <c r="V66" s="34">
        <v>0</v>
      </c>
      <c r="W66" s="34">
        <v>0</v>
      </c>
      <c r="X66" s="34">
        <v>1</v>
      </c>
      <c r="Y66" s="34">
        <v>0</v>
      </c>
      <c r="Z66" s="71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</row>
    <row r="67" spans="2:108" s="5" customFormat="1" ht="48">
      <c r="B67" s="116">
        <v>29601</v>
      </c>
      <c r="C67" s="117">
        <v>29600135</v>
      </c>
      <c r="D67" s="118" t="s">
        <v>68</v>
      </c>
      <c r="E67" s="68" t="s">
        <v>135</v>
      </c>
      <c r="F67" s="119">
        <v>6</v>
      </c>
      <c r="G67" s="67">
        <v>56000</v>
      </c>
      <c r="H67" s="67">
        <v>56000</v>
      </c>
      <c r="I67" s="67">
        <v>25186.26</v>
      </c>
      <c r="J67" s="119">
        <v>6</v>
      </c>
      <c r="K67" s="67">
        <v>26080</v>
      </c>
      <c r="L67" s="67">
        <v>26080</v>
      </c>
      <c r="M67" s="67">
        <v>25186.26</v>
      </c>
      <c r="N67" s="67">
        <v>82960</v>
      </c>
      <c r="O67" s="67">
        <f>I67+M67</f>
        <v>50372.52</v>
      </c>
      <c r="P67" s="67">
        <f t="shared" si="9"/>
        <v>50372.52</v>
      </c>
      <c r="Q67" s="67">
        <f t="shared" si="9"/>
        <v>50372.52</v>
      </c>
      <c r="R67" s="82">
        <f>F67+J67</f>
        <v>12</v>
      </c>
      <c r="S67" s="68" t="s">
        <v>7</v>
      </c>
      <c r="T67" s="69" t="s">
        <v>8</v>
      </c>
      <c r="U67" s="69" t="s">
        <v>13</v>
      </c>
      <c r="V67" s="70">
        <v>0</v>
      </c>
      <c r="W67" s="70">
        <v>0.5</v>
      </c>
      <c r="X67" s="70">
        <v>0.5</v>
      </c>
      <c r="Y67" s="70">
        <v>0</v>
      </c>
      <c r="Z67" s="71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</row>
    <row r="68" spans="2:108" s="5" customFormat="1" ht="36">
      <c r="B68" s="27">
        <v>29601</v>
      </c>
      <c r="C68" s="28">
        <v>29600135</v>
      </c>
      <c r="D68" s="29" t="s">
        <v>68</v>
      </c>
      <c r="E68" s="30" t="s">
        <v>136</v>
      </c>
      <c r="F68" s="31">
        <v>4</v>
      </c>
      <c r="G68" s="32">
        <v>56000</v>
      </c>
      <c r="H68" s="32">
        <v>56000</v>
      </c>
      <c r="I68" s="32">
        <v>16702.48</v>
      </c>
      <c r="J68" s="31">
        <v>0</v>
      </c>
      <c r="K68" s="32">
        <v>26080</v>
      </c>
      <c r="L68" s="32">
        <v>26080</v>
      </c>
      <c r="M68" s="32">
        <v>0</v>
      </c>
      <c r="N68" s="32">
        <v>82960</v>
      </c>
      <c r="O68" s="32">
        <f>I68+M68</f>
        <v>16702.48</v>
      </c>
      <c r="P68" s="32">
        <f t="shared" si="9"/>
        <v>16702.48</v>
      </c>
      <c r="Q68" s="32">
        <f t="shared" si="9"/>
        <v>16702.48</v>
      </c>
      <c r="R68" s="94">
        <f>F68+J68</f>
        <v>4</v>
      </c>
      <c r="S68" s="30" t="s">
        <v>7</v>
      </c>
      <c r="T68" s="33" t="s">
        <v>8</v>
      </c>
      <c r="U68" s="33" t="s">
        <v>13</v>
      </c>
      <c r="V68" s="34">
        <v>0</v>
      </c>
      <c r="W68" s="34">
        <v>0</v>
      </c>
      <c r="X68" s="34">
        <v>1</v>
      </c>
      <c r="Y68" s="34">
        <v>0</v>
      </c>
      <c r="Z68" s="71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</row>
    <row r="69" spans="2:108" s="5" customFormat="1" ht="48">
      <c r="B69" s="116">
        <v>29601</v>
      </c>
      <c r="C69" s="117">
        <v>29600135</v>
      </c>
      <c r="D69" s="118" t="s">
        <v>68</v>
      </c>
      <c r="E69" s="68" t="s">
        <v>137</v>
      </c>
      <c r="F69" s="119">
        <v>8</v>
      </c>
      <c r="G69" s="67">
        <v>56000</v>
      </c>
      <c r="H69" s="67">
        <v>56000</v>
      </c>
      <c r="I69" s="67">
        <v>23146.48</v>
      </c>
      <c r="J69" s="119">
        <v>0</v>
      </c>
      <c r="K69" s="67">
        <v>26080</v>
      </c>
      <c r="L69" s="67">
        <v>26080</v>
      </c>
      <c r="M69" s="67">
        <v>0</v>
      </c>
      <c r="N69" s="67">
        <v>82960</v>
      </c>
      <c r="O69" s="67">
        <f>I69+M69</f>
        <v>23146.48</v>
      </c>
      <c r="P69" s="67">
        <f t="shared" si="9"/>
        <v>23146.48</v>
      </c>
      <c r="Q69" s="67">
        <f t="shared" si="9"/>
        <v>23146.48</v>
      </c>
      <c r="R69" s="82">
        <f>F69+J69</f>
        <v>8</v>
      </c>
      <c r="S69" s="68" t="s">
        <v>7</v>
      </c>
      <c r="T69" s="69" t="s">
        <v>8</v>
      </c>
      <c r="U69" s="69" t="s">
        <v>13</v>
      </c>
      <c r="V69" s="70">
        <v>0</v>
      </c>
      <c r="W69" s="70">
        <v>0</v>
      </c>
      <c r="X69" s="70">
        <v>1</v>
      </c>
      <c r="Y69" s="70">
        <v>0</v>
      </c>
      <c r="Z69" s="71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</row>
    <row r="70" spans="1:108" s="35" customFormat="1" ht="32.25" customHeight="1">
      <c r="A70" s="72"/>
      <c r="B70" s="27">
        <v>29601</v>
      </c>
      <c r="C70" s="28">
        <v>29600135</v>
      </c>
      <c r="D70" s="29" t="s">
        <v>68</v>
      </c>
      <c r="E70" s="30" t="s">
        <v>138</v>
      </c>
      <c r="F70" s="31">
        <v>8</v>
      </c>
      <c r="G70" s="32">
        <v>56000</v>
      </c>
      <c r="H70" s="32">
        <v>56000</v>
      </c>
      <c r="I70" s="32">
        <v>10192</v>
      </c>
      <c r="J70" s="31">
        <v>0</v>
      </c>
      <c r="K70" s="32">
        <v>26080</v>
      </c>
      <c r="L70" s="32">
        <v>26080</v>
      </c>
      <c r="M70" s="32">
        <v>0</v>
      </c>
      <c r="N70" s="32">
        <v>82960</v>
      </c>
      <c r="O70" s="32">
        <f>I70+M70</f>
        <v>10192</v>
      </c>
      <c r="P70" s="32">
        <f t="shared" si="9"/>
        <v>10192</v>
      </c>
      <c r="Q70" s="32">
        <f t="shared" si="9"/>
        <v>10192</v>
      </c>
      <c r="R70" s="94">
        <f>F70+J70</f>
        <v>8</v>
      </c>
      <c r="S70" s="30" t="s">
        <v>7</v>
      </c>
      <c r="T70" s="33" t="s">
        <v>8</v>
      </c>
      <c r="U70" s="33" t="s">
        <v>13</v>
      </c>
      <c r="V70" s="34">
        <v>0</v>
      </c>
      <c r="W70" s="34">
        <v>0</v>
      </c>
      <c r="X70" s="34">
        <v>1</v>
      </c>
      <c r="Y70" s="34">
        <v>0</v>
      </c>
      <c r="Z70" s="71">
        <f>SUM(V66:Y66)</f>
        <v>1</v>
      </c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</row>
    <row r="71" spans="2:108" s="5" customFormat="1" ht="15" thickBot="1">
      <c r="B71" s="116"/>
      <c r="C71" s="117"/>
      <c r="D71" s="118"/>
      <c r="E71" s="68"/>
      <c r="F71" s="119"/>
      <c r="G71" s="67"/>
      <c r="H71" s="67"/>
      <c r="I71" s="85">
        <f>SUM(I41:I70)</f>
        <v>683200.3999999999</v>
      </c>
      <c r="J71" s="119"/>
      <c r="K71" s="67"/>
      <c r="L71" s="67"/>
      <c r="M71" s="85">
        <f>SUM(M41:M70)</f>
        <v>1340214.59</v>
      </c>
      <c r="N71" s="67">
        <f>SUM(N41:N66)</f>
        <v>2013372.44</v>
      </c>
      <c r="O71" s="85">
        <f>SUM(O41:O70)</f>
        <v>2023414.9899999998</v>
      </c>
      <c r="P71" s="85">
        <f>SUM(P41:P70)</f>
        <v>2023414.9899999998</v>
      </c>
      <c r="Q71" s="85">
        <f>SUM(Q41:Q70)</f>
        <v>2023414.9899999998</v>
      </c>
      <c r="R71" s="82"/>
      <c r="S71" s="68"/>
      <c r="T71" s="69"/>
      <c r="U71" s="69"/>
      <c r="V71" s="70"/>
      <c r="W71" s="70"/>
      <c r="X71" s="70"/>
      <c r="Y71" s="70"/>
      <c r="Z71" s="71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</row>
    <row r="72" spans="3:108" ht="14.25">
      <c r="C72" s="150" t="s">
        <v>0</v>
      </c>
      <c r="D72" s="151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7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</row>
    <row r="73" spans="3:108" ht="14.25">
      <c r="C73" s="152"/>
      <c r="D73" s="153"/>
      <c r="E73" s="158" t="s">
        <v>116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9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</row>
    <row r="74" spans="3:108" ht="14.25">
      <c r="C74" s="152"/>
      <c r="D74" s="153"/>
      <c r="E74" s="160" t="s">
        <v>117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</row>
    <row r="75" spans="3:108" ht="18.75" thickBot="1">
      <c r="C75" s="152"/>
      <c r="D75" s="153"/>
      <c r="E75" s="163" t="s">
        <v>172</v>
      </c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4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</row>
    <row r="76" spans="3:108" ht="15" thickBot="1">
      <c r="C76" s="154"/>
      <c r="D76" s="155"/>
      <c r="E76" s="165" t="s">
        <v>226</v>
      </c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7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</row>
    <row r="77" spans="2:108" ht="43.5" customHeight="1">
      <c r="B77" s="24"/>
      <c r="C77" s="24" t="s">
        <v>5</v>
      </c>
      <c r="D77" s="24" t="s">
        <v>118</v>
      </c>
      <c r="E77" s="24" t="s">
        <v>119</v>
      </c>
      <c r="F77" s="24" t="s">
        <v>93</v>
      </c>
      <c r="G77" s="24" t="s">
        <v>95</v>
      </c>
      <c r="H77" s="24"/>
      <c r="I77" s="24" t="s">
        <v>168</v>
      </c>
      <c r="J77" s="24" t="s">
        <v>94</v>
      </c>
      <c r="K77" s="24" t="s">
        <v>95</v>
      </c>
      <c r="L77" s="24"/>
      <c r="M77" s="24" t="s">
        <v>127</v>
      </c>
      <c r="N77" s="24"/>
      <c r="O77" s="24" t="s">
        <v>120</v>
      </c>
      <c r="P77" s="24" t="s">
        <v>121</v>
      </c>
      <c r="Q77" s="24" t="s">
        <v>122</v>
      </c>
      <c r="R77" s="24" t="s">
        <v>3</v>
      </c>
      <c r="S77" s="24" t="s">
        <v>1</v>
      </c>
      <c r="T77" s="24" t="s">
        <v>4</v>
      </c>
      <c r="U77" s="24" t="s">
        <v>2</v>
      </c>
      <c r="V77" s="24" t="s">
        <v>123</v>
      </c>
      <c r="W77" s="24" t="s">
        <v>124</v>
      </c>
      <c r="X77" s="24" t="s">
        <v>125</v>
      </c>
      <c r="Y77" s="24" t="s">
        <v>126</v>
      </c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</row>
    <row r="78" spans="1:108" s="5" customFormat="1" ht="36">
      <c r="A78" s="72"/>
      <c r="B78" s="116">
        <v>29601</v>
      </c>
      <c r="C78" s="117">
        <v>29600135</v>
      </c>
      <c r="D78" s="118" t="s">
        <v>68</v>
      </c>
      <c r="E78" s="68" t="s">
        <v>184</v>
      </c>
      <c r="F78" s="119">
        <v>8</v>
      </c>
      <c r="G78" s="67">
        <v>56000</v>
      </c>
      <c r="H78" s="67">
        <v>56000</v>
      </c>
      <c r="I78" s="67">
        <v>37913.04</v>
      </c>
      <c r="J78" s="119">
        <v>0</v>
      </c>
      <c r="K78" s="67"/>
      <c r="L78" s="67"/>
      <c r="M78" s="67">
        <v>0</v>
      </c>
      <c r="N78" s="67"/>
      <c r="O78" s="67">
        <f t="shared" si="6"/>
        <v>37913.04</v>
      </c>
      <c r="P78" s="67">
        <f aca="true" t="shared" si="10" ref="P78:Q95">O78</f>
        <v>37913.04</v>
      </c>
      <c r="Q78" s="67">
        <f t="shared" si="10"/>
        <v>37913.04</v>
      </c>
      <c r="R78" s="82">
        <f t="shared" si="7"/>
        <v>8</v>
      </c>
      <c r="S78" s="68" t="s">
        <v>7</v>
      </c>
      <c r="T78" s="69" t="s">
        <v>8</v>
      </c>
      <c r="U78" s="69" t="s">
        <v>13</v>
      </c>
      <c r="V78" s="70">
        <v>0</v>
      </c>
      <c r="W78" s="70">
        <v>0</v>
      </c>
      <c r="X78" s="70">
        <v>1</v>
      </c>
      <c r="Y78" s="70">
        <v>0</v>
      </c>
      <c r="Z78" s="71">
        <f t="shared" si="3"/>
        <v>1</v>
      </c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</row>
    <row r="79" spans="2:108" s="5" customFormat="1" ht="36">
      <c r="B79" s="27">
        <v>29601</v>
      </c>
      <c r="C79" s="28">
        <v>29600135</v>
      </c>
      <c r="D79" s="29" t="s">
        <v>68</v>
      </c>
      <c r="E79" s="30" t="s">
        <v>185</v>
      </c>
      <c r="F79" s="31">
        <v>4</v>
      </c>
      <c r="G79" s="32">
        <v>56000</v>
      </c>
      <c r="H79" s="32">
        <v>56000</v>
      </c>
      <c r="I79" s="32">
        <v>11155.04</v>
      </c>
      <c r="J79" s="31">
        <v>0</v>
      </c>
      <c r="K79" s="32"/>
      <c r="L79" s="32"/>
      <c r="M79" s="32">
        <v>0</v>
      </c>
      <c r="N79" s="32"/>
      <c r="O79" s="32">
        <f t="shared" si="6"/>
        <v>11155.04</v>
      </c>
      <c r="P79" s="32">
        <f t="shared" si="10"/>
        <v>11155.04</v>
      </c>
      <c r="Q79" s="32">
        <f t="shared" si="10"/>
        <v>11155.04</v>
      </c>
      <c r="R79" s="94">
        <f t="shared" si="7"/>
        <v>4</v>
      </c>
      <c r="S79" s="30" t="s">
        <v>7</v>
      </c>
      <c r="T79" s="33" t="s">
        <v>8</v>
      </c>
      <c r="U79" s="33" t="s">
        <v>13</v>
      </c>
      <c r="V79" s="34">
        <v>0</v>
      </c>
      <c r="W79" s="34">
        <v>0</v>
      </c>
      <c r="X79" s="34">
        <v>1</v>
      </c>
      <c r="Y79" s="34">
        <v>0</v>
      </c>
      <c r="Z79" s="71">
        <f t="shared" si="3"/>
        <v>1</v>
      </c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</row>
    <row r="80" spans="1:108" s="5" customFormat="1" ht="36">
      <c r="A80" s="72"/>
      <c r="B80" s="116">
        <v>29601</v>
      </c>
      <c r="C80" s="117">
        <v>29600135</v>
      </c>
      <c r="D80" s="118" t="s">
        <v>68</v>
      </c>
      <c r="E80" s="68" t="s">
        <v>186</v>
      </c>
      <c r="F80" s="119">
        <v>4</v>
      </c>
      <c r="G80" s="67">
        <v>56000</v>
      </c>
      <c r="H80" s="67">
        <v>56000</v>
      </c>
      <c r="I80" s="67">
        <v>32000</v>
      </c>
      <c r="J80" s="119">
        <v>0</v>
      </c>
      <c r="K80" s="67"/>
      <c r="L80" s="67"/>
      <c r="M80" s="67">
        <v>0</v>
      </c>
      <c r="N80" s="67"/>
      <c r="O80" s="67">
        <f t="shared" si="6"/>
        <v>32000</v>
      </c>
      <c r="P80" s="67">
        <f t="shared" si="10"/>
        <v>32000</v>
      </c>
      <c r="Q80" s="67">
        <f t="shared" si="10"/>
        <v>32000</v>
      </c>
      <c r="R80" s="82">
        <f t="shared" si="7"/>
        <v>4</v>
      </c>
      <c r="S80" s="68" t="s">
        <v>7</v>
      </c>
      <c r="T80" s="69" t="s">
        <v>8</v>
      </c>
      <c r="U80" s="69" t="s">
        <v>13</v>
      </c>
      <c r="V80" s="70">
        <v>0</v>
      </c>
      <c r="W80" s="70">
        <v>0</v>
      </c>
      <c r="X80" s="70">
        <v>1</v>
      </c>
      <c r="Y80" s="70">
        <v>0</v>
      </c>
      <c r="Z80" s="71">
        <f t="shared" si="3"/>
        <v>1</v>
      </c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</row>
    <row r="81" spans="2:108" s="5" customFormat="1" ht="24">
      <c r="B81" s="27">
        <v>29601</v>
      </c>
      <c r="C81" s="28">
        <v>29600135</v>
      </c>
      <c r="D81" s="29" t="s">
        <v>68</v>
      </c>
      <c r="E81" s="30" t="s">
        <v>195</v>
      </c>
      <c r="F81" s="31">
        <v>0</v>
      </c>
      <c r="G81" s="32">
        <v>56000</v>
      </c>
      <c r="H81" s="32">
        <v>56000</v>
      </c>
      <c r="I81" s="32">
        <v>0</v>
      </c>
      <c r="J81" s="31">
        <v>4</v>
      </c>
      <c r="K81" s="32">
        <v>26080</v>
      </c>
      <c r="L81" s="32">
        <v>26080</v>
      </c>
      <c r="M81" s="32">
        <v>8047.6</v>
      </c>
      <c r="N81" s="32"/>
      <c r="O81" s="32">
        <f t="shared" si="6"/>
        <v>8047.6</v>
      </c>
      <c r="P81" s="32">
        <f t="shared" si="10"/>
        <v>8047.6</v>
      </c>
      <c r="Q81" s="32">
        <f t="shared" si="10"/>
        <v>8047.6</v>
      </c>
      <c r="R81" s="94">
        <f t="shared" si="7"/>
        <v>4</v>
      </c>
      <c r="S81" s="30" t="s">
        <v>7</v>
      </c>
      <c r="T81" s="33" t="s">
        <v>8</v>
      </c>
      <c r="U81" s="33" t="s">
        <v>107</v>
      </c>
      <c r="V81" s="34">
        <v>0</v>
      </c>
      <c r="W81" s="34">
        <v>1</v>
      </c>
      <c r="X81" s="34">
        <v>0</v>
      </c>
      <c r="Y81" s="34">
        <v>0</v>
      </c>
      <c r="Z81" s="71">
        <f t="shared" si="3"/>
        <v>1</v>
      </c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</row>
    <row r="82" spans="1:108" s="5" customFormat="1" ht="24">
      <c r="A82" s="72"/>
      <c r="B82" s="116">
        <v>29601</v>
      </c>
      <c r="C82" s="117">
        <v>29600135</v>
      </c>
      <c r="D82" s="118" t="s">
        <v>68</v>
      </c>
      <c r="E82" s="68" t="s">
        <v>196</v>
      </c>
      <c r="F82" s="119">
        <v>0</v>
      </c>
      <c r="G82" s="67">
        <v>30000</v>
      </c>
      <c r="H82" s="67">
        <v>30000</v>
      </c>
      <c r="I82" s="67">
        <v>0</v>
      </c>
      <c r="J82" s="119">
        <v>12</v>
      </c>
      <c r="K82" s="67">
        <v>265302</v>
      </c>
      <c r="L82" s="67">
        <v>265302</v>
      </c>
      <c r="M82" s="67">
        <v>77212.8</v>
      </c>
      <c r="N82" s="67"/>
      <c r="O82" s="67">
        <f t="shared" si="6"/>
        <v>77212.8</v>
      </c>
      <c r="P82" s="67">
        <f t="shared" si="10"/>
        <v>77212.8</v>
      </c>
      <c r="Q82" s="67">
        <f t="shared" si="10"/>
        <v>77212.8</v>
      </c>
      <c r="R82" s="82">
        <f t="shared" si="7"/>
        <v>12</v>
      </c>
      <c r="S82" s="68" t="s">
        <v>7</v>
      </c>
      <c r="T82" s="69" t="s">
        <v>8</v>
      </c>
      <c r="U82" s="69" t="s">
        <v>107</v>
      </c>
      <c r="V82" s="70">
        <v>0</v>
      </c>
      <c r="W82" s="70">
        <v>1</v>
      </c>
      <c r="X82" s="70">
        <v>0</v>
      </c>
      <c r="Y82" s="70">
        <v>0</v>
      </c>
      <c r="Z82" s="71">
        <f t="shared" si="3"/>
        <v>1</v>
      </c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</row>
    <row r="83" spans="2:108" s="5" customFormat="1" ht="24">
      <c r="B83" s="27">
        <v>29601</v>
      </c>
      <c r="C83" s="28">
        <v>29600135</v>
      </c>
      <c r="D83" s="29" t="s">
        <v>68</v>
      </c>
      <c r="E83" s="30" t="s">
        <v>197</v>
      </c>
      <c r="F83" s="31">
        <v>0</v>
      </c>
      <c r="G83" s="32">
        <v>30000</v>
      </c>
      <c r="H83" s="32">
        <v>30000</v>
      </c>
      <c r="I83" s="32">
        <v>0</v>
      </c>
      <c r="J83" s="31">
        <v>4</v>
      </c>
      <c r="K83" s="32">
        <v>265302</v>
      </c>
      <c r="L83" s="32">
        <v>265302</v>
      </c>
      <c r="M83" s="32">
        <v>14457.48</v>
      </c>
      <c r="N83" s="32"/>
      <c r="O83" s="32">
        <f t="shared" si="6"/>
        <v>14457.48</v>
      </c>
      <c r="P83" s="32">
        <f t="shared" si="10"/>
        <v>14457.48</v>
      </c>
      <c r="Q83" s="32">
        <f t="shared" si="10"/>
        <v>14457.48</v>
      </c>
      <c r="R83" s="94">
        <f t="shared" si="7"/>
        <v>4</v>
      </c>
      <c r="S83" s="30" t="s">
        <v>7</v>
      </c>
      <c r="T83" s="33" t="s">
        <v>8</v>
      </c>
      <c r="U83" s="33" t="s">
        <v>107</v>
      </c>
      <c r="V83" s="34">
        <v>0</v>
      </c>
      <c r="W83" s="34">
        <v>1</v>
      </c>
      <c r="X83" s="34">
        <v>0</v>
      </c>
      <c r="Y83" s="34">
        <v>0</v>
      </c>
      <c r="Z83" s="71">
        <f t="shared" si="3"/>
        <v>1</v>
      </c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</row>
    <row r="84" spans="1:108" s="5" customFormat="1" ht="24">
      <c r="A84" s="72"/>
      <c r="B84" s="116">
        <v>29601</v>
      </c>
      <c r="C84" s="117">
        <v>29600135</v>
      </c>
      <c r="D84" s="118" t="s">
        <v>68</v>
      </c>
      <c r="E84" s="68" t="s">
        <v>198</v>
      </c>
      <c r="F84" s="119">
        <v>0</v>
      </c>
      <c r="G84" s="67">
        <v>30000</v>
      </c>
      <c r="H84" s="67">
        <v>30000</v>
      </c>
      <c r="I84" s="67">
        <v>0</v>
      </c>
      <c r="J84" s="119">
        <v>4</v>
      </c>
      <c r="K84" s="67">
        <v>265302</v>
      </c>
      <c r="L84" s="67">
        <v>265302</v>
      </c>
      <c r="M84" s="67">
        <v>22830.08</v>
      </c>
      <c r="N84" s="67"/>
      <c r="O84" s="67">
        <f t="shared" si="6"/>
        <v>22830.08</v>
      </c>
      <c r="P84" s="67">
        <f t="shared" si="10"/>
        <v>22830.08</v>
      </c>
      <c r="Q84" s="67">
        <f t="shared" si="10"/>
        <v>22830.08</v>
      </c>
      <c r="R84" s="82">
        <f t="shared" si="7"/>
        <v>4</v>
      </c>
      <c r="S84" s="68" t="s">
        <v>7</v>
      </c>
      <c r="T84" s="69" t="s">
        <v>8</v>
      </c>
      <c r="U84" s="69" t="s">
        <v>107</v>
      </c>
      <c r="V84" s="70">
        <v>0</v>
      </c>
      <c r="W84" s="70">
        <v>1</v>
      </c>
      <c r="X84" s="70">
        <v>0</v>
      </c>
      <c r="Y84" s="70">
        <v>0</v>
      </c>
      <c r="Z84" s="71">
        <f t="shared" si="3"/>
        <v>1</v>
      </c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</row>
    <row r="85" spans="2:108" s="5" customFormat="1" ht="48">
      <c r="B85" s="27">
        <v>29801</v>
      </c>
      <c r="C85" s="28">
        <v>24100124</v>
      </c>
      <c r="D85" s="29" t="s">
        <v>69</v>
      </c>
      <c r="E85" s="93" t="s">
        <v>203</v>
      </c>
      <c r="F85" s="31">
        <v>0</v>
      </c>
      <c r="G85" s="32">
        <v>0</v>
      </c>
      <c r="H85" s="32">
        <v>0</v>
      </c>
      <c r="I85" s="32">
        <v>0</v>
      </c>
      <c r="J85" s="31">
        <v>1</v>
      </c>
      <c r="K85" s="32">
        <v>1008688.51</v>
      </c>
      <c r="L85" s="32">
        <v>919445.2</v>
      </c>
      <c r="M85" s="32">
        <v>1008688.51</v>
      </c>
      <c r="N85" s="32">
        <v>919445.2</v>
      </c>
      <c r="O85" s="32">
        <f t="shared" si="6"/>
        <v>1008688.51</v>
      </c>
      <c r="P85" s="32">
        <f t="shared" si="10"/>
        <v>1008688.51</v>
      </c>
      <c r="Q85" s="32">
        <v>0</v>
      </c>
      <c r="R85" s="94">
        <f t="shared" si="7"/>
        <v>1</v>
      </c>
      <c r="S85" s="30" t="s">
        <v>28</v>
      </c>
      <c r="T85" s="33" t="s">
        <v>8</v>
      </c>
      <c r="U85" s="33" t="s">
        <v>6</v>
      </c>
      <c r="V85" s="34">
        <v>0.17</v>
      </c>
      <c r="W85" s="34">
        <v>0.25</v>
      </c>
      <c r="X85" s="34">
        <v>0.25</v>
      </c>
      <c r="Y85" s="34">
        <v>0.33</v>
      </c>
      <c r="Z85" s="71">
        <f t="shared" si="3"/>
        <v>1</v>
      </c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</row>
    <row r="86" spans="1:108" s="5" customFormat="1" ht="24">
      <c r="A86" s="72"/>
      <c r="B86" s="116">
        <v>29601</v>
      </c>
      <c r="C86" s="117">
        <v>29900026</v>
      </c>
      <c r="D86" s="118" t="s">
        <v>151</v>
      </c>
      <c r="E86" s="68" t="s">
        <v>29</v>
      </c>
      <c r="F86" s="119">
        <v>0</v>
      </c>
      <c r="G86" s="67">
        <v>0</v>
      </c>
      <c r="H86" s="67">
        <v>0</v>
      </c>
      <c r="I86" s="67">
        <v>0</v>
      </c>
      <c r="J86" s="119">
        <v>1</v>
      </c>
      <c r="K86" s="67">
        <v>5051490</v>
      </c>
      <c r="L86" s="67">
        <v>5051490</v>
      </c>
      <c r="M86" s="67">
        <v>3000000</v>
      </c>
      <c r="N86" s="67">
        <v>5051489.96</v>
      </c>
      <c r="O86" s="67">
        <f t="shared" si="6"/>
        <v>3000000</v>
      </c>
      <c r="P86" s="67">
        <f t="shared" si="10"/>
        <v>3000000</v>
      </c>
      <c r="Q86" s="67">
        <f t="shared" si="10"/>
        <v>3000000</v>
      </c>
      <c r="R86" s="82">
        <f t="shared" si="7"/>
        <v>1</v>
      </c>
      <c r="S86" s="68" t="s">
        <v>28</v>
      </c>
      <c r="T86" s="69" t="s">
        <v>8</v>
      </c>
      <c r="U86" s="69" t="s">
        <v>6</v>
      </c>
      <c r="V86" s="70">
        <v>0.16</v>
      </c>
      <c r="W86" s="70">
        <v>0.28</v>
      </c>
      <c r="X86" s="70">
        <v>0.28</v>
      </c>
      <c r="Y86" s="70">
        <v>0.28</v>
      </c>
      <c r="Z86" s="71">
        <f>SUM(V86:Y86)</f>
        <v>1</v>
      </c>
      <c r="AA86" s="72"/>
      <c r="AB86" s="72"/>
      <c r="AC86" s="72">
        <v>3071207.46</v>
      </c>
      <c r="AD86" s="72">
        <v>56000000</v>
      </c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</row>
    <row r="87" spans="1:108" s="35" customFormat="1" ht="24">
      <c r="A87" s="72"/>
      <c r="B87" s="27">
        <v>29601</v>
      </c>
      <c r="C87" s="28">
        <v>29900026</v>
      </c>
      <c r="D87" s="29" t="s">
        <v>151</v>
      </c>
      <c r="E87" s="30" t="s">
        <v>143</v>
      </c>
      <c r="F87" s="31">
        <v>0</v>
      </c>
      <c r="G87" s="32">
        <v>0</v>
      </c>
      <c r="H87" s="32">
        <v>0</v>
      </c>
      <c r="I87" s="32">
        <v>0</v>
      </c>
      <c r="J87" s="31">
        <v>1</v>
      </c>
      <c r="K87" s="32">
        <v>5051490</v>
      </c>
      <c r="L87" s="32">
        <v>5051490</v>
      </c>
      <c r="M87" s="32">
        <v>2000000</v>
      </c>
      <c r="N87" s="32">
        <v>5051489.96</v>
      </c>
      <c r="O87" s="32">
        <f t="shared" si="6"/>
        <v>2000000</v>
      </c>
      <c r="P87" s="32">
        <f t="shared" si="10"/>
        <v>2000000</v>
      </c>
      <c r="Q87" s="32">
        <f t="shared" si="10"/>
        <v>2000000</v>
      </c>
      <c r="R87" s="94">
        <f t="shared" si="7"/>
        <v>1</v>
      </c>
      <c r="S87" s="30" t="s">
        <v>28</v>
      </c>
      <c r="T87" s="33" t="s">
        <v>8</v>
      </c>
      <c r="U87" s="33" t="s">
        <v>6</v>
      </c>
      <c r="V87" s="34">
        <v>0.25</v>
      </c>
      <c r="W87" s="34">
        <v>0.25</v>
      </c>
      <c r="X87" s="34">
        <v>0.25</v>
      </c>
      <c r="Y87" s="34">
        <v>0.25</v>
      </c>
      <c r="Z87" s="71">
        <f t="shared" si="3"/>
        <v>1</v>
      </c>
      <c r="AA87" s="72"/>
      <c r="AB87" s="72"/>
      <c r="AC87" s="72">
        <v>1831060</v>
      </c>
      <c r="AD87" s="72">
        <v>99559625.2</v>
      </c>
      <c r="AE87" s="72"/>
      <c r="AF87" s="72"/>
      <c r="AG87" s="72">
        <v>27.42</v>
      </c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</row>
    <row r="88" spans="1:108" s="5" customFormat="1" ht="24">
      <c r="A88" s="72"/>
      <c r="B88" s="116">
        <v>29601</v>
      </c>
      <c r="C88" s="117">
        <v>29900026</v>
      </c>
      <c r="D88" s="118" t="s">
        <v>150</v>
      </c>
      <c r="E88" s="68" t="s">
        <v>30</v>
      </c>
      <c r="F88" s="119">
        <v>0</v>
      </c>
      <c r="G88" s="67">
        <v>0</v>
      </c>
      <c r="H88" s="67">
        <v>0</v>
      </c>
      <c r="I88" s="67">
        <v>0</v>
      </c>
      <c r="J88" s="119">
        <v>1</v>
      </c>
      <c r="K88" s="67">
        <v>1500000</v>
      </c>
      <c r="L88" s="67">
        <v>1500000</v>
      </c>
      <c r="M88" s="67">
        <v>1000000</v>
      </c>
      <c r="N88" s="67">
        <v>1500000.0400000005</v>
      </c>
      <c r="O88" s="67">
        <f t="shared" si="6"/>
        <v>1000000</v>
      </c>
      <c r="P88" s="67">
        <f t="shared" si="10"/>
        <v>1000000</v>
      </c>
      <c r="Q88" s="67">
        <f t="shared" si="10"/>
        <v>1000000</v>
      </c>
      <c r="R88" s="82">
        <f t="shared" si="7"/>
        <v>1</v>
      </c>
      <c r="S88" s="68" t="s">
        <v>28</v>
      </c>
      <c r="T88" s="69" t="s">
        <v>8</v>
      </c>
      <c r="U88" s="69" t="s">
        <v>6</v>
      </c>
      <c r="V88" s="70">
        <v>0.16</v>
      </c>
      <c r="W88" s="70">
        <v>0.28</v>
      </c>
      <c r="X88" s="70">
        <v>0.28</v>
      </c>
      <c r="Y88" s="70">
        <v>0.28</v>
      </c>
      <c r="Z88" s="71">
        <f t="shared" si="3"/>
        <v>1</v>
      </c>
      <c r="AA88" s="72"/>
      <c r="AB88" s="72"/>
      <c r="AC88" s="72">
        <f>+AC87+AC86</f>
        <v>4902267.46</v>
      </c>
      <c r="AD88" s="72">
        <v>27422468.88</v>
      </c>
      <c r="AE88" s="72"/>
      <c r="AF88" s="72"/>
      <c r="AG88" s="72">
        <v>99.56</v>
      </c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</row>
    <row r="89" spans="1:108" s="35" customFormat="1" ht="24">
      <c r="A89" s="72"/>
      <c r="B89" s="27">
        <v>29601</v>
      </c>
      <c r="C89" s="28">
        <v>29900029</v>
      </c>
      <c r="D89" s="29" t="s">
        <v>149</v>
      </c>
      <c r="E89" s="30" t="s">
        <v>110</v>
      </c>
      <c r="F89" s="138">
        <v>0</v>
      </c>
      <c r="G89" s="100">
        <v>0</v>
      </c>
      <c r="H89" s="100">
        <v>0</v>
      </c>
      <c r="I89" s="100">
        <v>0</v>
      </c>
      <c r="J89" s="138">
        <v>1</v>
      </c>
      <c r="K89" s="100">
        <v>50</v>
      </c>
      <c r="L89" s="100">
        <v>50</v>
      </c>
      <c r="M89" s="100">
        <v>50000</v>
      </c>
      <c r="N89" s="32">
        <v>50000</v>
      </c>
      <c r="O89" s="32">
        <f t="shared" si="6"/>
        <v>50000</v>
      </c>
      <c r="P89" s="32">
        <f t="shared" si="10"/>
        <v>50000</v>
      </c>
      <c r="Q89" s="32">
        <f t="shared" si="10"/>
        <v>50000</v>
      </c>
      <c r="R89" s="94">
        <f t="shared" si="7"/>
        <v>1</v>
      </c>
      <c r="S89" s="30" t="s">
        <v>28</v>
      </c>
      <c r="T89" s="33" t="s">
        <v>8</v>
      </c>
      <c r="U89" s="33" t="s">
        <v>6</v>
      </c>
      <c r="V89" s="34">
        <v>1</v>
      </c>
      <c r="W89" s="34">
        <v>0</v>
      </c>
      <c r="X89" s="34">
        <v>0</v>
      </c>
      <c r="Y89" s="34">
        <v>0</v>
      </c>
      <c r="Z89" s="71">
        <f t="shared" si="3"/>
        <v>1</v>
      </c>
      <c r="AA89" s="72"/>
      <c r="AB89" s="72"/>
      <c r="AC89" s="72"/>
      <c r="AD89" s="72">
        <f>+AD88+AD87+AD86</f>
        <v>182982094.07999998</v>
      </c>
      <c r="AE89" s="72"/>
      <c r="AF89" s="72"/>
      <c r="AG89" s="72">
        <v>56</v>
      </c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</row>
    <row r="90" spans="1:108" s="5" customFormat="1" ht="24" customHeight="1">
      <c r="A90" s="72"/>
      <c r="B90" s="116">
        <v>26105</v>
      </c>
      <c r="C90" s="117">
        <v>26100012</v>
      </c>
      <c r="D90" s="118" t="s">
        <v>70</v>
      </c>
      <c r="E90" s="75" t="s">
        <v>169</v>
      </c>
      <c r="F90" s="123">
        <v>0</v>
      </c>
      <c r="G90" s="76">
        <v>0</v>
      </c>
      <c r="H90" s="76">
        <v>0</v>
      </c>
      <c r="I90" s="76">
        <v>0</v>
      </c>
      <c r="J90" s="123">
        <v>1</v>
      </c>
      <c r="K90" s="76">
        <v>54144460.98</v>
      </c>
      <c r="L90" s="76">
        <v>54144460.98</v>
      </c>
      <c r="M90" s="76">
        <v>182982094.1</v>
      </c>
      <c r="N90" s="67">
        <v>54144461.040000014</v>
      </c>
      <c r="O90" s="67">
        <f t="shared" si="6"/>
        <v>182982094.1</v>
      </c>
      <c r="P90" s="67">
        <f t="shared" si="10"/>
        <v>182982094.1</v>
      </c>
      <c r="Q90" s="67">
        <f>+P90*0.69</f>
        <v>126257644.92899999</v>
      </c>
      <c r="R90" s="82">
        <f t="shared" si="7"/>
        <v>1</v>
      </c>
      <c r="S90" s="68" t="s">
        <v>28</v>
      </c>
      <c r="T90" s="69" t="s">
        <v>8</v>
      </c>
      <c r="U90" s="69" t="s">
        <v>6</v>
      </c>
      <c r="V90" s="70">
        <v>0.24999999999999994</v>
      </c>
      <c r="W90" s="70">
        <v>0.24999999999999994</v>
      </c>
      <c r="X90" s="70">
        <v>0.24999999999999994</v>
      </c>
      <c r="Y90" s="70">
        <v>0.24999999999999994</v>
      </c>
      <c r="Z90" s="71">
        <f t="shared" si="3"/>
        <v>0.9999999999999998</v>
      </c>
      <c r="AA90" s="72"/>
      <c r="AB90" s="72"/>
      <c r="AC90" s="72"/>
      <c r="AD90" s="72"/>
      <c r="AE90" s="72"/>
      <c r="AF90" s="72"/>
      <c r="AG90" s="72">
        <f>+AG89+AG88+AG87</f>
        <v>182.98000000000002</v>
      </c>
      <c r="AH90" s="72">
        <f>+(AH88+AG87+AG88)/AG90</f>
        <v>0.693955623565417</v>
      </c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</row>
    <row r="91" spans="1:108" s="35" customFormat="1" ht="14.25">
      <c r="A91" s="72"/>
      <c r="B91" s="27">
        <v>26105</v>
      </c>
      <c r="C91" s="28">
        <v>26100002</v>
      </c>
      <c r="D91" s="29" t="s">
        <v>72</v>
      </c>
      <c r="E91" s="93" t="s">
        <v>166</v>
      </c>
      <c r="F91" s="138">
        <v>0</v>
      </c>
      <c r="G91" s="100">
        <v>0</v>
      </c>
      <c r="H91" s="100">
        <v>0</v>
      </c>
      <c r="I91" s="100">
        <v>0</v>
      </c>
      <c r="J91" s="138">
        <v>1</v>
      </c>
      <c r="K91" s="100">
        <v>3138483.52</v>
      </c>
      <c r="L91" s="100">
        <v>3138483.52</v>
      </c>
      <c r="M91" s="100">
        <v>4777812.64</v>
      </c>
      <c r="N91" s="32">
        <v>3138483.4899999998</v>
      </c>
      <c r="O91" s="32">
        <f t="shared" si="6"/>
        <v>4777812.64</v>
      </c>
      <c r="P91" s="32">
        <f t="shared" si="10"/>
        <v>4777812.64</v>
      </c>
      <c r="Q91" s="32">
        <f t="shared" si="10"/>
        <v>4777812.64</v>
      </c>
      <c r="R91" s="94">
        <f t="shared" si="7"/>
        <v>1</v>
      </c>
      <c r="S91" s="30" t="s">
        <v>28</v>
      </c>
      <c r="T91" s="33" t="s">
        <v>8</v>
      </c>
      <c r="U91" s="33" t="s">
        <v>6</v>
      </c>
      <c r="V91" s="34">
        <v>0.25</v>
      </c>
      <c r="W91" s="34">
        <v>0.24999999920343696</v>
      </c>
      <c r="X91" s="34">
        <v>0.24999999920343696</v>
      </c>
      <c r="Y91" s="34">
        <v>0.25</v>
      </c>
      <c r="Z91" s="71">
        <f t="shared" si="3"/>
        <v>0.9999999984068739</v>
      </c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</row>
    <row r="92" spans="1:108" s="5" customFormat="1" ht="27" customHeight="1">
      <c r="A92" s="72"/>
      <c r="B92" s="116">
        <v>26105</v>
      </c>
      <c r="C92" s="117">
        <v>26100003</v>
      </c>
      <c r="D92" s="118" t="s">
        <v>71</v>
      </c>
      <c r="E92" s="65" t="s">
        <v>217</v>
      </c>
      <c r="F92" s="123">
        <v>1</v>
      </c>
      <c r="G92" s="76">
        <v>124384.83</v>
      </c>
      <c r="H92" s="76">
        <v>124384.83</v>
      </c>
      <c r="I92" s="76">
        <v>20442.45</v>
      </c>
      <c r="J92" s="123">
        <v>1</v>
      </c>
      <c r="K92" s="76">
        <v>65610.3</v>
      </c>
      <c r="L92" s="76">
        <v>65610.3</v>
      </c>
      <c r="M92" s="76">
        <v>104012.37</v>
      </c>
      <c r="N92" s="67">
        <v>189995.13</v>
      </c>
      <c r="O92" s="67">
        <f t="shared" si="6"/>
        <v>124454.81999999999</v>
      </c>
      <c r="P92" s="67">
        <f t="shared" si="10"/>
        <v>124454.81999999999</v>
      </c>
      <c r="Q92" s="67">
        <f t="shared" si="10"/>
        <v>124454.81999999999</v>
      </c>
      <c r="R92" s="82">
        <f t="shared" si="7"/>
        <v>2</v>
      </c>
      <c r="S92" s="68" t="s">
        <v>28</v>
      </c>
      <c r="T92" s="69" t="s">
        <v>8</v>
      </c>
      <c r="U92" s="69" t="s">
        <v>107</v>
      </c>
      <c r="V92" s="70">
        <v>0</v>
      </c>
      <c r="W92" s="70">
        <v>0.16</v>
      </c>
      <c r="X92" s="70">
        <v>0.84</v>
      </c>
      <c r="Y92" s="70">
        <v>0</v>
      </c>
      <c r="Z92" s="71">
        <f t="shared" si="3"/>
        <v>1</v>
      </c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</row>
    <row r="93" spans="1:108" s="5" customFormat="1" ht="27" customHeight="1">
      <c r="A93" s="72"/>
      <c r="B93" s="27"/>
      <c r="C93" s="28"/>
      <c r="D93" s="29"/>
      <c r="E93" s="30" t="s">
        <v>221</v>
      </c>
      <c r="F93" s="138">
        <v>1</v>
      </c>
      <c r="G93" s="100">
        <v>124384.83</v>
      </c>
      <c r="H93" s="100">
        <v>124384.83</v>
      </c>
      <c r="I93" s="100">
        <v>119808</v>
      </c>
      <c r="J93" s="138">
        <v>0</v>
      </c>
      <c r="K93" s="100">
        <v>65610.3</v>
      </c>
      <c r="L93" s="100">
        <v>65610.3</v>
      </c>
      <c r="M93" s="100">
        <v>0</v>
      </c>
      <c r="N93" s="32">
        <v>189995.13</v>
      </c>
      <c r="O93" s="32">
        <f>I93+M93</f>
        <v>119808</v>
      </c>
      <c r="P93" s="32">
        <f>O93</f>
        <v>119808</v>
      </c>
      <c r="Q93" s="32">
        <f>P93</f>
        <v>119808</v>
      </c>
      <c r="R93" s="94">
        <f>F93+J93</f>
        <v>1</v>
      </c>
      <c r="S93" s="30" t="s">
        <v>28</v>
      </c>
      <c r="T93" s="33" t="s">
        <v>8</v>
      </c>
      <c r="U93" s="33" t="s">
        <v>13</v>
      </c>
      <c r="V93" s="34">
        <v>0</v>
      </c>
      <c r="W93" s="34">
        <v>1</v>
      </c>
      <c r="X93" s="34">
        <v>0</v>
      </c>
      <c r="Y93" s="34">
        <v>0</v>
      </c>
      <c r="Z93" s="71">
        <f>SUM(V93:Y93)</f>
        <v>1</v>
      </c>
      <c r="AA93" s="72"/>
      <c r="AB93" s="72"/>
      <c r="AC93" s="71">
        <f>SUM(Y93:AB93)</f>
        <v>1</v>
      </c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</row>
    <row r="94" spans="1:108" s="35" customFormat="1" ht="14.25">
      <c r="A94" s="72"/>
      <c r="B94" s="116">
        <v>26105</v>
      </c>
      <c r="C94" s="117">
        <v>26100013</v>
      </c>
      <c r="D94" s="118" t="s">
        <v>73</v>
      </c>
      <c r="E94" s="68" t="s">
        <v>73</v>
      </c>
      <c r="F94" s="123">
        <v>1</v>
      </c>
      <c r="G94" s="76">
        <v>510000</v>
      </c>
      <c r="H94" s="76">
        <v>510000</v>
      </c>
      <c r="I94" s="76">
        <v>510000</v>
      </c>
      <c r="J94" s="123">
        <v>0</v>
      </c>
      <c r="K94" s="76">
        <v>0</v>
      </c>
      <c r="L94" s="76">
        <v>0</v>
      </c>
      <c r="M94" s="76">
        <v>0</v>
      </c>
      <c r="N94" s="67">
        <v>510000</v>
      </c>
      <c r="O94" s="67">
        <f t="shared" si="6"/>
        <v>510000</v>
      </c>
      <c r="P94" s="67">
        <f t="shared" si="10"/>
        <v>510000</v>
      </c>
      <c r="Q94" s="67">
        <f t="shared" si="10"/>
        <v>510000</v>
      </c>
      <c r="R94" s="82">
        <f t="shared" si="7"/>
        <v>1</v>
      </c>
      <c r="S94" s="68" t="s">
        <v>28</v>
      </c>
      <c r="T94" s="69" t="s">
        <v>8</v>
      </c>
      <c r="U94" s="69" t="s">
        <v>13</v>
      </c>
      <c r="V94" s="70">
        <v>0.16666666666666666</v>
      </c>
      <c r="W94" s="70">
        <v>0.3333333333333333</v>
      </c>
      <c r="X94" s="70">
        <v>0.16666666666666666</v>
      </c>
      <c r="Y94" s="70">
        <v>0.3333333333333333</v>
      </c>
      <c r="Z94" s="71">
        <f t="shared" si="3"/>
        <v>1</v>
      </c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</row>
    <row r="95" spans="1:108" s="5" customFormat="1" ht="24">
      <c r="A95" s="72"/>
      <c r="B95" s="27">
        <v>21501</v>
      </c>
      <c r="C95" s="28">
        <v>21500008</v>
      </c>
      <c r="D95" s="29" t="s">
        <v>74</v>
      </c>
      <c r="E95" s="30" t="s">
        <v>32</v>
      </c>
      <c r="F95" s="138">
        <v>0</v>
      </c>
      <c r="G95" s="100">
        <v>0</v>
      </c>
      <c r="H95" s="100">
        <v>0</v>
      </c>
      <c r="I95" s="100">
        <v>0</v>
      </c>
      <c r="J95" s="138">
        <v>6000</v>
      </c>
      <c r="K95" s="100">
        <v>1</v>
      </c>
      <c r="L95" s="100">
        <v>6000</v>
      </c>
      <c r="M95" s="100">
        <v>12108</v>
      </c>
      <c r="N95" s="32">
        <v>6000</v>
      </c>
      <c r="O95" s="106">
        <f>I95+M95</f>
        <v>12108</v>
      </c>
      <c r="P95" s="106">
        <f t="shared" si="10"/>
        <v>12108</v>
      </c>
      <c r="Q95" s="106">
        <f t="shared" si="10"/>
        <v>12108</v>
      </c>
      <c r="R95" s="94">
        <f>F95+J95</f>
        <v>6000</v>
      </c>
      <c r="S95" s="30" t="s">
        <v>7</v>
      </c>
      <c r="T95" s="33" t="s">
        <v>8</v>
      </c>
      <c r="U95" s="33" t="s">
        <v>6</v>
      </c>
      <c r="V95" s="34">
        <v>0</v>
      </c>
      <c r="W95" s="34">
        <v>0</v>
      </c>
      <c r="X95" s="34">
        <v>1</v>
      </c>
      <c r="Y95" s="34">
        <v>0</v>
      </c>
      <c r="Z95" s="71">
        <f t="shared" si="3"/>
        <v>1</v>
      </c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</row>
    <row r="96" spans="1:108" s="35" customFormat="1" ht="14.25">
      <c r="A96" s="72"/>
      <c r="B96" s="116">
        <v>29601</v>
      </c>
      <c r="C96" s="117">
        <v>24100006</v>
      </c>
      <c r="D96" s="118" t="s">
        <v>75</v>
      </c>
      <c r="E96" s="65" t="s">
        <v>170</v>
      </c>
      <c r="F96" s="123">
        <v>0</v>
      </c>
      <c r="G96" s="76">
        <v>0</v>
      </c>
      <c r="H96" s="76">
        <v>0</v>
      </c>
      <c r="I96" s="76">
        <v>0</v>
      </c>
      <c r="J96" s="123">
        <v>1</v>
      </c>
      <c r="K96" s="76">
        <v>915.9313</v>
      </c>
      <c r="L96" s="76">
        <v>4533859.935</v>
      </c>
      <c r="M96" s="76">
        <v>3546178</v>
      </c>
      <c r="N96" s="67">
        <v>4533859.989999999</v>
      </c>
      <c r="O96" s="124">
        <f aca="true" t="shared" si="11" ref="O96:O104">I96+M96</f>
        <v>3546178</v>
      </c>
      <c r="P96" s="124">
        <f aca="true" t="shared" si="12" ref="P96:Q104">O96</f>
        <v>3546178</v>
      </c>
      <c r="Q96" s="124">
        <f t="shared" si="12"/>
        <v>3546178</v>
      </c>
      <c r="R96" s="82">
        <f aca="true" t="shared" si="13" ref="R96:R104">F96+J96</f>
        <v>1</v>
      </c>
      <c r="S96" s="68" t="s">
        <v>28</v>
      </c>
      <c r="T96" s="69" t="s">
        <v>8</v>
      </c>
      <c r="U96" s="69" t="s">
        <v>6</v>
      </c>
      <c r="V96" s="70">
        <v>0.17</v>
      </c>
      <c r="W96" s="70">
        <v>0.25</v>
      </c>
      <c r="X96" s="70">
        <v>0.25</v>
      </c>
      <c r="Y96" s="70">
        <v>0.33</v>
      </c>
      <c r="Z96" s="71">
        <f t="shared" si="3"/>
        <v>1</v>
      </c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</row>
    <row r="97" spans="1:108" s="35" customFormat="1" ht="14.25">
      <c r="A97" s="72"/>
      <c r="B97" s="27">
        <v>29601</v>
      </c>
      <c r="C97" s="28">
        <v>24700052</v>
      </c>
      <c r="D97" s="29" t="s">
        <v>34</v>
      </c>
      <c r="E97" s="30" t="s">
        <v>34</v>
      </c>
      <c r="F97" s="138">
        <v>0</v>
      </c>
      <c r="G97" s="100">
        <v>0</v>
      </c>
      <c r="H97" s="100">
        <v>0</v>
      </c>
      <c r="I97" s="100">
        <v>0</v>
      </c>
      <c r="J97" s="138">
        <v>1</v>
      </c>
      <c r="K97" s="100">
        <v>200000</v>
      </c>
      <c r="L97" s="100">
        <v>200000</v>
      </c>
      <c r="M97" s="100">
        <v>400000</v>
      </c>
      <c r="N97" s="32">
        <v>200000</v>
      </c>
      <c r="O97" s="106">
        <f t="shared" si="11"/>
        <v>400000</v>
      </c>
      <c r="P97" s="106">
        <f t="shared" si="12"/>
        <v>400000</v>
      </c>
      <c r="Q97" s="106">
        <f t="shared" si="12"/>
        <v>400000</v>
      </c>
      <c r="R97" s="94">
        <f t="shared" si="13"/>
        <v>1</v>
      </c>
      <c r="S97" s="30" t="s">
        <v>28</v>
      </c>
      <c r="T97" s="33" t="s">
        <v>8</v>
      </c>
      <c r="U97" s="33" t="s">
        <v>6</v>
      </c>
      <c r="V97" s="34">
        <v>0</v>
      </c>
      <c r="W97" s="34">
        <v>1</v>
      </c>
      <c r="X97" s="34">
        <v>0</v>
      </c>
      <c r="Y97" s="34">
        <v>0</v>
      </c>
      <c r="Z97" s="71">
        <f t="shared" si="3"/>
        <v>1</v>
      </c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</row>
    <row r="98" spans="2:108" s="5" customFormat="1" ht="24">
      <c r="B98" s="116">
        <v>21000000</v>
      </c>
      <c r="C98" s="117">
        <v>21100000</v>
      </c>
      <c r="D98" s="118" t="s">
        <v>113</v>
      </c>
      <c r="E98" s="68" t="s">
        <v>35</v>
      </c>
      <c r="F98" s="123">
        <v>1</v>
      </c>
      <c r="G98" s="76">
        <v>620800</v>
      </c>
      <c r="H98" s="76">
        <v>620800</v>
      </c>
      <c r="I98" s="76">
        <v>205000</v>
      </c>
      <c r="J98" s="123">
        <v>0</v>
      </c>
      <c r="K98" s="76">
        <v>0</v>
      </c>
      <c r="L98" s="76">
        <v>0</v>
      </c>
      <c r="M98" s="76">
        <v>200000</v>
      </c>
      <c r="N98" s="67">
        <v>632600</v>
      </c>
      <c r="O98" s="124">
        <f t="shared" si="11"/>
        <v>405000</v>
      </c>
      <c r="P98" s="124">
        <f t="shared" si="12"/>
        <v>405000</v>
      </c>
      <c r="Q98" s="124">
        <f t="shared" si="12"/>
        <v>405000</v>
      </c>
      <c r="R98" s="82">
        <f t="shared" si="13"/>
        <v>1</v>
      </c>
      <c r="S98" s="68" t="s">
        <v>28</v>
      </c>
      <c r="T98" s="69" t="s">
        <v>8</v>
      </c>
      <c r="U98" s="69" t="s">
        <v>31</v>
      </c>
      <c r="V98" s="70">
        <v>0</v>
      </c>
      <c r="W98" s="70">
        <v>1</v>
      </c>
      <c r="X98" s="70">
        <v>0</v>
      </c>
      <c r="Y98" s="70">
        <v>0</v>
      </c>
      <c r="Z98" s="71">
        <f t="shared" si="3"/>
        <v>1</v>
      </c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</row>
    <row r="99" spans="1:108" s="35" customFormat="1" ht="14.25">
      <c r="A99" s="72"/>
      <c r="B99" s="27">
        <v>25201</v>
      </c>
      <c r="C99" s="28">
        <v>25200008</v>
      </c>
      <c r="D99" s="29" t="s">
        <v>114</v>
      </c>
      <c r="E99" s="30" t="s">
        <v>100</v>
      </c>
      <c r="F99" s="138">
        <v>1</v>
      </c>
      <c r="G99" s="100">
        <v>95000</v>
      </c>
      <c r="H99" s="100">
        <v>95000</v>
      </c>
      <c r="I99" s="100">
        <v>95060</v>
      </c>
      <c r="J99" s="138">
        <v>1</v>
      </c>
      <c r="K99" s="100">
        <v>250000</v>
      </c>
      <c r="L99" s="100">
        <v>250000</v>
      </c>
      <c r="M99" s="100">
        <v>250000</v>
      </c>
      <c r="N99" s="32">
        <v>345000</v>
      </c>
      <c r="O99" s="106">
        <f t="shared" si="11"/>
        <v>345060</v>
      </c>
      <c r="P99" s="106">
        <f t="shared" si="12"/>
        <v>345060</v>
      </c>
      <c r="Q99" s="106">
        <f t="shared" si="12"/>
        <v>345060</v>
      </c>
      <c r="R99" s="94">
        <f t="shared" si="13"/>
        <v>2</v>
      </c>
      <c r="S99" s="30" t="s">
        <v>28</v>
      </c>
      <c r="T99" s="33" t="s">
        <v>8</v>
      </c>
      <c r="U99" s="33" t="s">
        <v>6</v>
      </c>
      <c r="V99" s="34">
        <v>0</v>
      </c>
      <c r="W99" s="34">
        <v>0</v>
      </c>
      <c r="X99" s="34">
        <v>1</v>
      </c>
      <c r="Y99" s="34">
        <v>0</v>
      </c>
      <c r="Z99" s="71">
        <f>SUM(V99:Y99)</f>
        <v>1</v>
      </c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</row>
    <row r="100" spans="2:108" s="5" customFormat="1" ht="24">
      <c r="B100" s="116">
        <v>29401</v>
      </c>
      <c r="C100" s="117" t="s">
        <v>97</v>
      </c>
      <c r="D100" s="118" t="s">
        <v>97</v>
      </c>
      <c r="E100" s="68" t="s">
        <v>142</v>
      </c>
      <c r="F100" s="123">
        <v>1</v>
      </c>
      <c r="G100" s="76">
        <v>95000</v>
      </c>
      <c r="H100" s="76">
        <v>95000</v>
      </c>
      <c r="I100" s="76">
        <v>150000</v>
      </c>
      <c r="J100" s="123">
        <v>0</v>
      </c>
      <c r="K100" s="76">
        <v>250000</v>
      </c>
      <c r="L100" s="76">
        <v>250000</v>
      </c>
      <c r="M100" s="76">
        <v>0</v>
      </c>
      <c r="N100" s="67">
        <v>345000</v>
      </c>
      <c r="O100" s="124">
        <f t="shared" si="11"/>
        <v>150000</v>
      </c>
      <c r="P100" s="124">
        <f t="shared" si="12"/>
        <v>150000</v>
      </c>
      <c r="Q100" s="124">
        <f t="shared" si="12"/>
        <v>150000</v>
      </c>
      <c r="R100" s="82">
        <f t="shared" si="13"/>
        <v>1</v>
      </c>
      <c r="S100" s="68" t="s">
        <v>28</v>
      </c>
      <c r="T100" s="69" t="s">
        <v>8</v>
      </c>
      <c r="U100" s="69" t="s">
        <v>31</v>
      </c>
      <c r="V100" s="70">
        <v>0</v>
      </c>
      <c r="W100" s="70">
        <v>0</v>
      </c>
      <c r="X100" s="70">
        <v>1</v>
      </c>
      <c r="Y100" s="70">
        <v>0</v>
      </c>
      <c r="Z100" s="71">
        <f t="shared" si="3"/>
        <v>1</v>
      </c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</row>
    <row r="101" spans="1:108" s="35" customFormat="1" ht="24">
      <c r="A101" s="72"/>
      <c r="B101" s="27">
        <v>29601</v>
      </c>
      <c r="C101" s="28">
        <v>24700067</v>
      </c>
      <c r="D101" s="29" t="s">
        <v>56</v>
      </c>
      <c r="E101" s="30" t="s">
        <v>200</v>
      </c>
      <c r="F101" s="138">
        <v>0</v>
      </c>
      <c r="G101" s="100">
        <v>0</v>
      </c>
      <c r="H101" s="100">
        <v>0</v>
      </c>
      <c r="I101" s="100">
        <v>0</v>
      </c>
      <c r="J101" s="138">
        <v>14000</v>
      </c>
      <c r="K101" s="100">
        <v>200000</v>
      </c>
      <c r="L101" s="100">
        <v>200000</v>
      </c>
      <c r="M101" s="100">
        <v>138600</v>
      </c>
      <c r="N101" s="32">
        <v>200000</v>
      </c>
      <c r="O101" s="106">
        <f t="shared" si="11"/>
        <v>138600</v>
      </c>
      <c r="P101" s="106">
        <f t="shared" si="12"/>
        <v>138600</v>
      </c>
      <c r="Q101" s="106">
        <f t="shared" si="12"/>
        <v>138600</v>
      </c>
      <c r="R101" s="94">
        <f t="shared" si="13"/>
        <v>14000</v>
      </c>
      <c r="S101" s="30" t="s">
        <v>147</v>
      </c>
      <c r="T101" s="33" t="s">
        <v>8</v>
      </c>
      <c r="U101" s="33" t="s">
        <v>6</v>
      </c>
      <c r="V101" s="34">
        <v>1</v>
      </c>
      <c r="W101" s="34">
        <v>0</v>
      </c>
      <c r="X101" s="34">
        <v>0</v>
      </c>
      <c r="Y101" s="34">
        <v>0</v>
      </c>
      <c r="Z101" s="71">
        <f>SUM(V101:Y101)</f>
        <v>1</v>
      </c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</row>
    <row r="102" spans="2:108" s="5" customFormat="1" ht="24">
      <c r="B102" s="116">
        <v>29601</v>
      </c>
      <c r="C102" s="117">
        <v>24700067</v>
      </c>
      <c r="D102" s="118" t="s">
        <v>56</v>
      </c>
      <c r="E102" s="68" t="s">
        <v>144</v>
      </c>
      <c r="F102" s="123">
        <v>0</v>
      </c>
      <c r="G102" s="76"/>
      <c r="H102" s="76"/>
      <c r="I102" s="76">
        <v>0</v>
      </c>
      <c r="J102" s="123">
        <v>13500</v>
      </c>
      <c r="K102" s="76"/>
      <c r="L102" s="76"/>
      <c r="M102" s="76">
        <v>124875</v>
      </c>
      <c r="N102" s="67"/>
      <c r="O102" s="124">
        <f t="shared" si="11"/>
        <v>124875</v>
      </c>
      <c r="P102" s="124">
        <f t="shared" si="12"/>
        <v>124875</v>
      </c>
      <c r="Q102" s="124">
        <f t="shared" si="12"/>
        <v>124875</v>
      </c>
      <c r="R102" s="82">
        <f t="shared" si="13"/>
        <v>13500</v>
      </c>
      <c r="S102" s="68" t="s">
        <v>147</v>
      </c>
      <c r="T102" s="69" t="s">
        <v>8</v>
      </c>
      <c r="U102" s="69" t="s">
        <v>6</v>
      </c>
      <c r="V102" s="70">
        <v>1</v>
      </c>
      <c r="W102" s="70">
        <v>0</v>
      </c>
      <c r="X102" s="70">
        <v>0</v>
      </c>
      <c r="Y102" s="70">
        <v>0</v>
      </c>
      <c r="Z102" s="71">
        <f>SUM(V102:Y102)</f>
        <v>1</v>
      </c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</row>
    <row r="103" spans="1:108" s="35" customFormat="1" ht="24">
      <c r="A103" s="72"/>
      <c r="B103" s="27">
        <v>29601</v>
      </c>
      <c r="C103" s="28">
        <v>24700067</v>
      </c>
      <c r="D103" s="29" t="s">
        <v>56</v>
      </c>
      <c r="E103" s="30" t="s">
        <v>145</v>
      </c>
      <c r="F103" s="31">
        <v>0</v>
      </c>
      <c r="G103" s="32"/>
      <c r="H103" s="32"/>
      <c r="I103" s="32">
        <v>0</v>
      </c>
      <c r="J103" s="31">
        <v>11000</v>
      </c>
      <c r="K103" s="32"/>
      <c r="L103" s="32"/>
      <c r="M103" s="32">
        <v>108900</v>
      </c>
      <c r="N103" s="32"/>
      <c r="O103" s="106">
        <f t="shared" si="11"/>
        <v>108900</v>
      </c>
      <c r="P103" s="106">
        <f t="shared" si="12"/>
        <v>108900</v>
      </c>
      <c r="Q103" s="106">
        <f t="shared" si="12"/>
        <v>108900</v>
      </c>
      <c r="R103" s="94">
        <f t="shared" si="13"/>
        <v>11000</v>
      </c>
      <c r="S103" s="30" t="s">
        <v>147</v>
      </c>
      <c r="T103" s="33" t="s">
        <v>8</v>
      </c>
      <c r="U103" s="33" t="s">
        <v>6</v>
      </c>
      <c r="V103" s="34">
        <v>1</v>
      </c>
      <c r="W103" s="34">
        <v>0</v>
      </c>
      <c r="X103" s="34">
        <v>0</v>
      </c>
      <c r="Y103" s="34">
        <v>0</v>
      </c>
      <c r="Z103" s="71">
        <f>SUM(V103:Y103)</f>
        <v>1</v>
      </c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</row>
    <row r="104" spans="1:108" s="5" customFormat="1" ht="21.75" customHeight="1">
      <c r="A104" s="72"/>
      <c r="B104" s="125">
        <v>29601</v>
      </c>
      <c r="C104" s="126">
        <v>24700067</v>
      </c>
      <c r="D104" s="127" t="s">
        <v>56</v>
      </c>
      <c r="E104" s="128" t="s">
        <v>148</v>
      </c>
      <c r="F104" s="129">
        <v>0</v>
      </c>
      <c r="G104" s="130">
        <v>0</v>
      </c>
      <c r="H104" s="130">
        <v>0</v>
      </c>
      <c r="I104" s="130">
        <v>0</v>
      </c>
      <c r="J104" s="131">
        <v>7000</v>
      </c>
      <c r="K104" s="132">
        <v>200000</v>
      </c>
      <c r="L104" s="132">
        <v>200000</v>
      </c>
      <c r="M104" s="132">
        <v>137830</v>
      </c>
      <c r="N104" s="130">
        <v>200000</v>
      </c>
      <c r="O104" s="133">
        <f t="shared" si="11"/>
        <v>137830</v>
      </c>
      <c r="P104" s="133">
        <f t="shared" si="12"/>
        <v>137830</v>
      </c>
      <c r="Q104" s="133">
        <f t="shared" si="12"/>
        <v>137830</v>
      </c>
      <c r="R104" s="134">
        <f t="shared" si="13"/>
        <v>7000</v>
      </c>
      <c r="S104" s="128" t="s">
        <v>147</v>
      </c>
      <c r="T104" s="135" t="s">
        <v>8</v>
      </c>
      <c r="U104" s="135" t="s">
        <v>6</v>
      </c>
      <c r="V104" s="136">
        <v>1</v>
      </c>
      <c r="W104" s="136">
        <v>0</v>
      </c>
      <c r="X104" s="136">
        <v>0</v>
      </c>
      <c r="Y104" s="136">
        <v>0</v>
      </c>
      <c r="Z104" s="71">
        <f>SUM(V104:Y104)</f>
        <v>1</v>
      </c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</row>
    <row r="105" spans="1:108" s="42" customFormat="1" ht="14.25">
      <c r="A105" s="137"/>
      <c r="H105" s="43">
        <f>SUM(H11:H100)</f>
        <v>6611549.66</v>
      </c>
      <c r="I105" s="36">
        <f>SUM(I78:I104)</f>
        <v>1181378.53</v>
      </c>
      <c r="J105" s="36"/>
      <c r="K105" s="36">
        <f>SUM(K11:K100)</f>
        <v>72394611.34129998</v>
      </c>
      <c r="L105" s="36">
        <f>SUM(L11:L100)</f>
        <v>78710499.175</v>
      </c>
      <c r="M105" s="36">
        <f>SUM(M78:M104)</f>
        <v>199963646.57999998</v>
      </c>
      <c r="N105" s="36">
        <f>SUM(N67:N104)</f>
        <v>79553032.38</v>
      </c>
      <c r="O105" s="36">
        <f>SUM(O78:O104)</f>
        <v>201145025.10999998</v>
      </c>
      <c r="P105" s="36">
        <f>SUM(P78:P104)</f>
        <v>201145025.10999998</v>
      </c>
      <c r="Q105" s="36">
        <f>SUM(Q78:Q104)</f>
        <v>143411887.429</v>
      </c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</row>
    <row r="106" spans="5:108" ht="14.25">
      <c r="E106" s="10" t="s">
        <v>167</v>
      </c>
      <c r="H106" s="15"/>
      <c r="I106" s="44">
        <f aca="true" t="shared" si="14" ref="I106:Q106">I34+I71+I105</f>
        <v>8642967.030000001</v>
      </c>
      <c r="J106" s="44">
        <f t="shared" si="14"/>
        <v>0</v>
      </c>
      <c r="K106" s="44">
        <f t="shared" si="14"/>
        <v>72394611.34129998</v>
      </c>
      <c r="L106" s="44">
        <f t="shared" si="14"/>
        <v>78710499.175</v>
      </c>
      <c r="M106" s="44">
        <f t="shared" si="14"/>
        <v>203026396.77999997</v>
      </c>
      <c r="N106" s="44">
        <f t="shared" si="14"/>
        <v>81566404.82</v>
      </c>
      <c r="O106" s="44">
        <f t="shared" si="14"/>
        <v>211669363.80999997</v>
      </c>
      <c r="P106" s="44">
        <f t="shared" si="14"/>
        <v>211669363.80999997</v>
      </c>
      <c r="Q106" s="44">
        <f t="shared" si="14"/>
        <v>153936226.12899998</v>
      </c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</row>
    <row r="107" spans="5:108" ht="9.75" customHeight="1">
      <c r="E107" s="10" t="s">
        <v>97</v>
      </c>
      <c r="I107" s="15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</row>
    <row r="108" spans="13:108" ht="14.25">
      <c r="M108" s="145" t="s">
        <v>97</v>
      </c>
      <c r="N108" s="145"/>
      <c r="O108" s="146" t="s">
        <v>93</v>
      </c>
      <c r="P108" s="146" t="s">
        <v>94</v>
      </c>
      <c r="Q108" s="146" t="s">
        <v>223</v>
      </c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</row>
    <row r="109" spans="13:108" ht="14.25">
      <c r="M109" s="146" t="s">
        <v>222</v>
      </c>
      <c r="N109" s="146"/>
      <c r="O109" s="147">
        <f>'Formato PAAAS Servicios REAL'!G56</f>
        <v>16411331.650000002</v>
      </c>
      <c r="P109" s="147">
        <f>'Formato PAAAS Servicios REAL'!J56</f>
        <v>133056185.28999998</v>
      </c>
      <c r="Q109" s="147">
        <f>+P109+O109</f>
        <v>149467516.93999997</v>
      </c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</row>
    <row r="110" spans="13:108" ht="14.25">
      <c r="M110" s="146" t="s">
        <v>224</v>
      </c>
      <c r="N110" s="146"/>
      <c r="O110" s="147">
        <f>+I106</f>
        <v>8642967.030000001</v>
      </c>
      <c r="P110" s="147">
        <f>+M106</f>
        <v>203026396.77999997</v>
      </c>
      <c r="Q110" s="147">
        <f>+P110+O110</f>
        <v>211669363.80999997</v>
      </c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</row>
    <row r="111" spans="13:108" ht="7.5" customHeight="1">
      <c r="M111" s="145"/>
      <c r="N111" s="145"/>
      <c r="O111" s="145"/>
      <c r="P111" s="145"/>
      <c r="Q111" s="145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</row>
    <row r="112" spans="13:108" ht="14.25">
      <c r="M112" s="146" t="s">
        <v>223</v>
      </c>
      <c r="N112" s="146"/>
      <c r="O112" s="148">
        <f>+O110+O109</f>
        <v>25054298.680000003</v>
      </c>
      <c r="P112" s="148">
        <f>+P110+P109</f>
        <v>336082582.06999993</v>
      </c>
      <c r="Q112" s="148">
        <f>+Q110+Q109</f>
        <v>361136880.74999994</v>
      </c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</row>
    <row r="113" spans="13:108" ht="14.25">
      <c r="M113" s="146" t="s">
        <v>225</v>
      </c>
      <c r="N113" s="146"/>
      <c r="O113" s="149">
        <f>+O112/Q112</f>
        <v>0.06937618397757624</v>
      </c>
      <c r="P113" s="149">
        <f>+P112/Q112</f>
        <v>0.9306238160224237</v>
      </c>
      <c r="Q113" s="149">
        <f>+P113+O113</f>
        <v>1</v>
      </c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</row>
    <row r="114" spans="13:17" ht="14.25">
      <c r="M114" s="145"/>
      <c r="N114" s="145"/>
      <c r="O114" s="145"/>
      <c r="P114" s="145"/>
      <c r="Q114" s="145"/>
    </row>
  </sheetData>
  <sheetProtection/>
  <mergeCells count="18">
    <mergeCell ref="C4:D8"/>
    <mergeCell ref="E4:Y4"/>
    <mergeCell ref="E5:Y5"/>
    <mergeCell ref="E6:Y6"/>
    <mergeCell ref="E7:Y7"/>
    <mergeCell ref="E8:Y8"/>
    <mergeCell ref="C35:D39"/>
    <mergeCell ref="E35:Y35"/>
    <mergeCell ref="E36:Y36"/>
    <mergeCell ref="E37:Y37"/>
    <mergeCell ref="E38:Y38"/>
    <mergeCell ref="E39:Y39"/>
    <mergeCell ref="C72:D76"/>
    <mergeCell ref="E72:Y72"/>
    <mergeCell ref="E73:Y73"/>
    <mergeCell ref="E74:Y74"/>
    <mergeCell ref="E75:Y75"/>
    <mergeCell ref="E76:Y76"/>
  </mergeCells>
  <printOptions horizontalCentered="1" verticalCentered="1"/>
  <pageMargins left="0.7874015748031497" right="0" top="0.1968503937007874" bottom="0.1968503937007874" header="0" footer="0"/>
  <pageSetup fitToHeight="1" fitToWidth="1" horizontalDpi="300" verticalDpi="300" orientation="landscape" paperSize="5" scale="64" r:id="rId5"/>
  <headerFooter>
    <oddFooter>&amp;C&amp;P</oddFooter>
  </headerFooter>
  <legacyDrawing r:id="rId4"/>
  <oleObjects>
    <oleObject progId="PBrush" shapeId="163136" r:id="rId1"/>
    <oleObject progId="PBrush" shapeId="163137" r:id="rId2"/>
    <oleObject progId="PBrush" shapeId="16313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H60"/>
  <sheetViews>
    <sheetView tabSelected="1" zoomScale="80" zoomScaleNormal="80" zoomScalePageLayoutView="0" workbookViewId="0" topLeftCell="A1">
      <selection activeCell="C33" sqref="C33:W56"/>
    </sheetView>
  </sheetViews>
  <sheetFormatPr defaultColWidth="11.421875" defaultRowHeight="15"/>
  <cols>
    <col min="1" max="1" width="1.57421875" style="10" customWidth="1"/>
    <col min="2" max="3" width="11.421875" style="10" customWidth="1"/>
    <col min="4" max="4" width="23.140625" style="10" customWidth="1"/>
    <col min="5" max="5" width="23.421875" style="10" customWidth="1"/>
    <col min="6" max="6" width="8.57421875" style="10" customWidth="1"/>
    <col min="7" max="7" width="15.00390625" style="10" customWidth="1"/>
    <col min="8" max="8" width="0.13671875" style="10" customWidth="1"/>
    <col min="9" max="9" width="10.00390625" style="10" customWidth="1"/>
    <col min="10" max="10" width="17.00390625" style="10" customWidth="1"/>
    <col min="11" max="11" width="0.5625" style="10" hidden="1" customWidth="1"/>
    <col min="12" max="12" width="0.42578125" style="10" hidden="1" customWidth="1"/>
    <col min="13" max="13" width="16.421875" style="10" customWidth="1"/>
    <col min="14" max="15" width="16.57421875" style="10" customWidth="1"/>
    <col min="16" max="18" width="11.421875" style="10" customWidth="1"/>
    <col min="19" max="19" width="15.140625" style="10" customWidth="1"/>
    <col min="20" max="20" width="11.421875" style="10" customWidth="1"/>
    <col min="21" max="21" width="13.140625" style="10" customWidth="1"/>
    <col min="22" max="24" width="11.421875" style="10" customWidth="1"/>
    <col min="25" max="25" width="6.421875" style="10" customWidth="1"/>
    <col min="26" max="27" width="11.421875" style="10" customWidth="1"/>
    <col min="28" max="28" width="13.57421875" style="10" customWidth="1"/>
    <col min="29" max="29" width="15.57421875" style="10" customWidth="1"/>
    <col min="30" max="30" width="11.421875" style="6" customWidth="1"/>
    <col min="31" max="32" width="12.8515625" style="6" bestFit="1" customWidth="1"/>
    <col min="33" max="35" width="11.421875" style="7" customWidth="1"/>
    <col min="36" max="38" width="11.421875" style="8" customWidth="1"/>
    <col min="39" max="40" width="11.421875" style="9" customWidth="1"/>
    <col min="41" max="41" width="13.140625" style="9" bestFit="1" customWidth="1"/>
    <col min="42" max="42" width="14.00390625" style="10" customWidth="1"/>
    <col min="43" max="43" width="7.140625" style="10" customWidth="1"/>
    <col min="44" max="44" width="11.421875" style="10" customWidth="1"/>
    <col min="45" max="45" width="16.140625" style="10" customWidth="1"/>
    <col min="46" max="46" width="11.421875" style="10" customWidth="1"/>
    <col min="47" max="47" width="17.00390625" style="10" customWidth="1"/>
    <col min="48" max="48" width="11.421875" style="10" customWidth="1"/>
    <col min="49" max="49" width="12.8515625" style="10" customWidth="1"/>
    <col min="50" max="50" width="13.140625" style="10" customWidth="1"/>
    <col min="51" max="51" width="12.8515625" style="10" customWidth="1"/>
    <col min="52" max="52" width="14.140625" style="10" customWidth="1"/>
    <col min="53" max="54" width="11.421875" style="10" customWidth="1"/>
    <col min="55" max="55" width="13.8515625" style="10" customWidth="1"/>
    <col min="56" max="57" width="11.421875" style="10" customWidth="1"/>
    <col min="58" max="58" width="13.421875" style="10" customWidth="1"/>
    <col min="59" max="59" width="11.421875" style="10" customWidth="1"/>
    <col min="60" max="60" width="13.8515625" style="10" bestFit="1" customWidth="1"/>
    <col min="61" max="72" width="11.421875" style="10" customWidth="1"/>
    <col min="73" max="73" width="14.57421875" style="10" bestFit="1" customWidth="1"/>
    <col min="74" max="16384" width="11.421875" style="10" customWidth="1"/>
  </cols>
  <sheetData>
    <row r="2" spans="24:60" ht="14.25"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24:60" ht="14.25"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</row>
    <row r="4" spans="3:60" ht="14.25">
      <c r="C4" s="172" t="s">
        <v>0</v>
      </c>
      <c r="D4" s="173"/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0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</row>
    <row r="5" spans="3:60" ht="14.25">
      <c r="C5" s="174"/>
      <c r="D5" s="175"/>
      <c r="E5" s="181" t="s">
        <v>116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8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</row>
    <row r="6" spans="3:60" ht="14.25">
      <c r="C6" s="174"/>
      <c r="D6" s="175"/>
      <c r="E6" s="183" t="s">
        <v>117</v>
      </c>
      <c r="F6" s="160"/>
      <c r="G6" s="160"/>
      <c r="H6" s="160"/>
      <c r="I6" s="160"/>
      <c r="J6" s="160"/>
      <c r="K6" s="160"/>
      <c r="L6" s="160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84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</row>
    <row r="7" spans="3:60" ht="14.25">
      <c r="C7" s="174"/>
      <c r="D7" s="175"/>
      <c r="E7" s="185" t="s">
        <v>173</v>
      </c>
      <c r="F7" s="186"/>
      <c r="G7" s="186"/>
      <c r="H7" s="186"/>
      <c r="I7" s="186"/>
      <c r="J7" s="186"/>
      <c r="K7" s="186"/>
      <c r="L7" s="186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8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</row>
    <row r="8" spans="3:60" ht="14.25">
      <c r="C8" s="176"/>
      <c r="D8" s="177"/>
      <c r="E8" s="189" t="s">
        <v>226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1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</row>
    <row r="9" spans="2:60" ht="43.5">
      <c r="B9" s="20"/>
      <c r="C9" s="21" t="s">
        <v>5</v>
      </c>
      <c r="D9" s="22" t="s">
        <v>118</v>
      </c>
      <c r="E9" s="22" t="s">
        <v>119</v>
      </c>
      <c r="F9" s="22" t="s">
        <v>93</v>
      </c>
      <c r="G9" s="21" t="s">
        <v>127</v>
      </c>
      <c r="H9" s="22" t="s">
        <v>95</v>
      </c>
      <c r="I9" s="22" t="s">
        <v>94</v>
      </c>
      <c r="J9" s="21" t="s">
        <v>165</v>
      </c>
      <c r="K9" s="22" t="s">
        <v>95</v>
      </c>
      <c r="L9" s="22"/>
      <c r="M9" s="21" t="s">
        <v>120</v>
      </c>
      <c r="N9" s="21" t="s">
        <v>121</v>
      </c>
      <c r="O9" s="21" t="s">
        <v>122</v>
      </c>
      <c r="P9" s="23" t="s">
        <v>3</v>
      </c>
      <c r="Q9" s="23" t="s">
        <v>1</v>
      </c>
      <c r="R9" s="23" t="s">
        <v>4</v>
      </c>
      <c r="S9" s="23" t="s">
        <v>2</v>
      </c>
      <c r="T9" s="21" t="s">
        <v>123</v>
      </c>
      <c r="U9" s="21" t="s">
        <v>124</v>
      </c>
      <c r="V9" s="21" t="s">
        <v>125</v>
      </c>
      <c r="W9" s="21" t="s">
        <v>126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2:60" ht="36">
      <c r="B10" s="62">
        <v>3310</v>
      </c>
      <c r="C10" s="63">
        <v>33100000</v>
      </c>
      <c r="D10" s="64" t="s">
        <v>77</v>
      </c>
      <c r="E10" s="65" t="s">
        <v>204</v>
      </c>
      <c r="F10" s="66">
        <v>1</v>
      </c>
      <c r="G10" s="67">
        <v>159087.97</v>
      </c>
      <c r="H10" s="67">
        <v>520000</v>
      </c>
      <c r="I10" s="68">
        <v>1</v>
      </c>
      <c r="J10" s="67">
        <v>146850.43</v>
      </c>
      <c r="K10" s="67">
        <v>0</v>
      </c>
      <c r="L10" s="67">
        <v>485.99</v>
      </c>
      <c r="M10" s="67">
        <f>+J10+G10</f>
        <v>305938.4</v>
      </c>
      <c r="N10" s="67">
        <f>M10</f>
        <v>305938.4</v>
      </c>
      <c r="O10" s="67">
        <f>N10</f>
        <v>305938.4</v>
      </c>
      <c r="P10" s="69">
        <v>1</v>
      </c>
      <c r="Q10" s="68" t="s">
        <v>37</v>
      </c>
      <c r="R10" s="69" t="s">
        <v>8</v>
      </c>
      <c r="S10" s="69" t="s">
        <v>31</v>
      </c>
      <c r="T10" s="70">
        <v>0.3</v>
      </c>
      <c r="U10" s="70">
        <v>0.2</v>
      </c>
      <c r="V10" s="70">
        <v>0.1</v>
      </c>
      <c r="W10" s="70">
        <v>0.4</v>
      </c>
      <c r="X10" s="71">
        <f aca="true" t="shared" si="0" ref="X10:X29">SUM(T10:W10)</f>
        <v>1</v>
      </c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</row>
    <row r="11" spans="1:60" s="35" customFormat="1" ht="48.75" customHeight="1">
      <c r="A11" s="72"/>
      <c r="B11" s="90">
        <v>3310</v>
      </c>
      <c r="C11" s="91">
        <v>33100000</v>
      </c>
      <c r="D11" s="92" t="s">
        <v>77</v>
      </c>
      <c r="E11" s="93" t="s">
        <v>205</v>
      </c>
      <c r="F11" s="30">
        <v>12</v>
      </c>
      <c r="G11" s="100">
        <v>96000</v>
      </c>
      <c r="H11" s="100">
        <v>226000</v>
      </c>
      <c r="I11" s="99">
        <v>12</v>
      </c>
      <c r="J11" s="100">
        <v>194000</v>
      </c>
      <c r="K11" s="100">
        <v>230</v>
      </c>
      <c r="L11" s="100">
        <v>230</v>
      </c>
      <c r="M11" s="100">
        <f>+J11+G11</f>
        <v>290000</v>
      </c>
      <c r="N11" s="32">
        <f>M11</f>
        <v>290000</v>
      </c>
      <c r="O11" s="32">
        <f>N11</f>
        <v>290000</v>
      </c>
      <c r="P11" s="94">
        <v>12</v>
      </c>
      <c r="Q11" s="30" t="s">
        <v>39</v>
      </c>
      <c r="R11" s="33" t="s">
        <v>8</v>
      </c>
      <c r="S11" s="33" t="s">
        <v>31</v>
      </c>
      <c r="T11" s="34">
        <v>0.17</v>
      </c>
      <c r="U11" s="34">
        <v>0.25</v>
      </c>
      <c r="V11" s="34">
        <v>0.25</v>
      </c>
      <c r="W11" s="34">
        <v>0.33</v>
      </c>
      <c r="X11" s="71">
        <f t="shared" si="0"/>
        <v>1</v>
      </c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</row>
    <row r="12" spans="1:60" s="35" customFormat="1" ht="24">
      <c r="A12" s="72"/>
      <c r="B12" s="73">
        <v>34501</v>
      </c>
      <c r="C12" s="63">
        <v>34500001</v>
      </c>
      <c r="D12" s="74" t="s">
        <v>80</v>
      </c>
      <c r="E12" s="75" t="s">
        <v>206</v>
      </c>
      <c r="F12" s="66">
        <v>1</v>
      </c>
      <c r="G12" s="76">
        <v>6878887.28</v>
      </c>
      <c r="H12" s="76">
        <v>7647.336</v>
      </c>
      <c r="I12" s="66">
        <v>1</v>
      </c>
      <c r="J12" s="76">
        <v>38530080.59</v>
      </c>
      <c r="K12" s="76">
        <v>26300</v>
      </c>
      <c r="L12" s="76">
        <v>33947.336</v>
      </c>
      <c r="M12" s="76">
        <f>+J12+G12</f>
        <v>45408967.870000005</v>
      </c>
      <c r="N12" s="76">
        <f aca="true" t="shared" si="1" ref="N12:N27">M12</f>
        <v>45408967.870000005</v>
      </c>
      <c r="O12" s="76">
        <v>0</v>
      </c>
      <c r="P12" s="77">
        <v>1</v>
      </c>
      <c r="Q12" s="66" t="s">
        <v>37</v>
      </c>
      <c r="R12" s="78" t="s">
        <v>8</v>
      </c>
      <c r="S12" s="78" t="s">
        <v>6</v>
      </c>
      <c r="T12" s="79">
        <v>0.25</v>
      </c>
      <c r="U12" s="79">
        <v>0.25</v>
      </c>
      <c r="V12" s="79">
        <v>0.24961407870119764</v>
      </c>
      <c r="W12" s="79">
        <v>0.25</v>
      </c>
      <c r="X12" s="80">
        <f t="shared" si="0"/>
        <v>0.9996140787011977</v>
      </c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</row>
    <row r="13" spans="1:60" s="35" customFormat="1" ht="24">
      <c r="A13" s="72"/>
      <c r="B13" s="96">
        <v>31701</v>
      </c>
      <c r="C13" s="91">
        <v>31700000</v>
      </c>
      <c r="D13" s="97" t="s">
        <v>153</v>
      </c>
      <c r="E13" s="98" t="s">
        <v>161</v>
      </c>
      <c r="F13" s="99">
        <v>12</v>
      </c>
      <c r="G13" s="100">
        <v>331296</v>
      </c>
      <c r="H13" s="100">
        <v>90</v>
      </c>
      <c r="I13" s="99">
        <v>0</v>
      </c>
      <c r="J13" s="99">
        <v>0</v>
      </c>
      <c r="K13" s="100">
        <v>0</v>
      </c>
      <c r="L13" s="100">
        <v>83.52</v>
      </c>
      <c r="M13" s="100">
        <f aca="true" t="shared" si="2" ref="M13:M23">G13+J13</f>
        <v>331296</v>
      </c>
      <c r="N13" s="100">
        <f t="shared" si="1"/>
        <v>331296</v>
      </c>
      <c r="O13" s="100">
        <v>0</v>
      </c>
      <c r="P13" s="101">
        <v>12</v>
      </c>
      <c r="Q13" s="99" t="s">
        <v>39</v>
      </c>
      <c r="R13" s="102" t="s">
        <v>8</v>
      </c>
      <c r="S13" s="102" t="s">
        <v>31</v>
      </c>
      <c r="T13" s="103">
        <v>0.17</v>
      </c>
      <c r="U13" s="103">
        <v>0.25</v>
      </c>
      <c r="V13" s="103">
        <v>0.25</v>
      </c>
      <c r="W13" s="103">
        <v>0.33</v>
      </c>
      <c r="X13" s="80">
        <f t="shared" si="0"/>
        <v>1</v>
      </c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</row>
    <row r="14" spans="1:60" s="35" customFormat="1" ht="24">
      <c r="A14" s="72"/>
      <c r="B14" s="73">
        <v>31701</v>
      </c>
      <c r="C14" s="63">
        <v>31700000</v>
      </c>
      <c r="D14" s="81" t="s">
        <v>152</v>
      </c>
      <c r="E14" s="75" t="s">
        <v>207</v>
      </c>
      <c r="F14" s="66">
        <v>12</v>
      </c>
      <c r="G14" s="76">
        <v>153987.68</v>
      </c>
      <c r="H14" s="76">
        <v>39.6</v>
      </c>
      <c r="I14" s="66">
        <v>0</v>
      </c>
      <c r="J14" s="76">
        <v>0</v>
      </c>
      <c r="K14" s="76">
        <v>0</v>
      </c>
      <c r="L14" s="76">
        <v>40.57</v>
      </c>
      <c r="M14" s="76">
        <f t="shared" si="2"/>
        <v>153987.68</v>
      </c>
      <c r="N14" s="76">
        <f t="shared" si="1"/>
        <v>153987.68</v>
      </c>
      <c r="O14" s="76">
        <v>0</v>
      </c>
      <c r="P14" s="77">
        <v>12</v>
      </c>
      <c r="Q14" s="66" t="s">
        <v>39</v>
      </c>
      <c r="R14" s="78" t="s">
        <v>8</v>
      </c>
      <c r="S14" s="78" t="s">
        <v>13</v>
      </c>
      <c r="T14" s="79">
        <v>0.17</v>
      </c>
      <c r="U14" s="79">
        <v>0.25</v>
      </c>
      <c r="V14" s="79">
        <v>0.25</v>
      </c>
      <c r="W14" s="79">
        <v>0.33</v>
      </c>
      <c r="X14" s="80">
        <f t="shared" si="0"/>
        <v>1</v>
      </c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</row>
    <row r="15" spans="1:60" s="35" customFormat="1" ht="72">
      <c r="A15" s="72"/>
      <c r="B15" s="90">
        <v>31701</v>
      </c>
      <c r="C15" s="104">
        <v>31600002</v>
      </c>
      <c r="D15" s="105" t="s">
        <v>81</v>
      </c>
      <c r="E15" s="93" t="s">
        <v>202</v>
      </c>
      <c r="F15" s="99">
        <v>12</v>
      </c>
      <c r="G15" s="100">
        <v>489466.05</v>
      </c>
      <c r="H15" s="100">
        <v>315435</v>
      </c>
      <c r="I15" s="99">
        <v>12</v>
      </c>
      <c r="J15" s="100">
        <v>679813.95</v>
      </c>
      <c r="K15" s="100">
        <v>498000</v>
      </c>
      <c r="L15" s="113">
        <v>813.43</v>
      </c>
      <c r="M15" s="100">
        <f t="shared" si="2"/>
        <v>1169280</v>
      </c>
      <c r="N15" s="32">
        <f t="shared" si="1"/>
        <v>1169280</v>
      </c>
      <c r="O15" s="32">
        <f aca="true" t="shared" si="3" ref="O15:O27">N15</f>
        <v>1169280</v>
      </c>
      <c r="P15" s="94">
        <v>12</v>
      </c>
      <c r="Q15" s="30" t="s">
        <v>39</v>
      </c>
      <c r="R15" s="33" t="s">
        <v>8</v>
      </c>
      <c r="S15" s="33" t="s">
        <v>13</v>
      </c>
      <c r="T15" s="34">
        <v>0.17</v>
      </c>
      <c r="U15" s="34">
        <v>0.24507182503826366</v>
      </c>
      <c r="V15" s="34">
        <v>0.24507182503826366</v>
      </c>
      <c r="W15" s="34">
        <v>0.33</v>
      </c>
      <c r="X15" s="71">
        <f t="shared" si="0"/>
        <v>0.9901436500765273</v>
      </c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</row>
    <row r="16" spans="1:60" s="35" customFormat="1" ht="24">
      <c r="A16" s="72"/>
      <c r="B16" s="62">
        <v>31701</v>
      </c>
      <c r="C16" s="63">
        <v>31600002</v>
      </c>
      <c r="D16" s="64" t="s">
        <v>128</v>
      </c>
      <c r="E16" s="65" t="s">
        <v>162</v>
      </c>
      <c r="F16" s="66">
        <v>12</v>
      </c>
      <c r="G16" s="76">
        <v>687648</v>
      </c>
      <c r="H16" s="76">
        <v>7196.636</v>
      </c>
      <c r="I16" s="66">
        <v>0</v>
      </c>
      <c r="J16" s="66">
        <v>0</v>
      </c>
      <c r="K16" s="76">
        <f>J16+G16</f>
        <v>687648</v>
      </c>
      <c r="L16" s="76">
        <v>14530.5</v>
      </c>
      <c r="M16" s="76">
        <f t="shared" si="2"/>
        <v>687648</v>
      </c>
      <c r="N16" s="67">
        <f t="shared" si="1"/>
        <v>687648</v>
      </c>
      <c r="O16" s="67">
        <f t="shared" si="3"/>
        <v>687648</v>
      </c>
      <c r="P16" s="82">
        <v>12</v>
      </c>
      <c r="Q16" s="68" t="s">
        <v>39</v>
      </c>
      <c r="R16" s="69" t="s">
        <v>8</v>
      </c>
      <c r="S16" s="69" t="s">
        <v>115</v>
      </c>
      <c r="T16" s="70">
        <v>0.17</v>
      </c>
      <c r="U16" s="70">
        <v>0.24507182503826366</v>
      </c>
      <c r="V16" s="70">
        <v>0.24507182503826366</v>
      </c>
      <c r="W16" s="70">
        <v>0.33</v>
      </c>
      <c r="X16" s="71">
        <f t="shared" si="0"/>
        <v>0.9901436500765273</v>
      </c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</row>
    <row r="17" spans="1:60" s="35" customFormat="1" ht="48">
      <c r="A17" s="72"/>
      <c r="B17" s="90">
        <v>33801</v>
      </c>
      <c r="C17" s="91">
        <v>33800001</v>
      </c>
      <c r="D17" s="97" t="s">
        <v>82</v>
      </c>
      <c r="E17" s="107" t="s">
        <v>208</v>
      </c>
      <c r="F17" s="99">
        <v>12</v>
      </c>
      <c r="G17" s="100">
        <v>4571798.4</v>
      </c>
      <c r="H17" s="100">
        <v>7196.636</v>
      </c>
      <c r="I17" s="99">
        <v>12</v>
      </c>
      <c r="J17" s="143">
        <v>18782805.6</v>
      </c>
      <c r="K17" s="100">
        <f>J17+G17</f>
        <v>23354604</v>
      </c>
      <c r="L17" s="100">
        <v>14530.5</v>
      </c>
      <c r="M17" s="100">
        <f t="shared" si="2"/>
        <v>23354604</v>
      </c>
      <c r="N17" s="32">
        <f t="shared" si="1"/>
        <v>23354604</v>
      </c>
      <c r="O17" s="32">
        <f t="shared" si="3"/>
        <v>23354604</v>
      </c>
      <c r="P17" s="94">
        <v>12</v>
      </c>
      <c r="Q17" s="30" t="s">
        <v>39</v>
      </c>
      <c r="R17" s="33" t="s">
        <v>8</v>
      </c>
      <c r="S17" s="33" t="s">
        <v>107</v>
      </c>
      <c r="T17" s="34">
        <v>0.17</v>
      </c>
      <c r="U17" s="34">
        <v>0.24507182503826366</v>
      </c>
      <c r="V17" s="34">
        <v>0.24507182503826366</v>
      </c>
      <c r="W17" s="34">
        <v>0.33</v>
      </c>
      <c r="X17" s="71">
        <f t="shared" si="0"/>
        <v>0.9901436500765273</v>
      </c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</row>
    <row r="18" spans="1:60" s="35" customFormat="1" ht="36">
      <c r="A18" s="72"/>
      <c r="B18" s="73">
        <v>35801</v>
      </c>
      <c r="C18" s="63">
        <v>35200004</v>
      </c>
      <c r="D18" s="74" t="s">
        <v>83</v>
      </c>
      <c r="E18" s="75" t="s">
        <v>209</v>
      </c>
      <c r="F18" s="66">
        <v>12</v>
      </c>
      <c r="G18" s="76">
        <v>591704.82</v>
      </c>
      <c r="H18" s="76">
        <v>473170.9600000001</v>
      </c>
      <c r="I18" s="66">
        <v>12</v>
      </c>
      <c r="J18" s="76">
        <v>234941.76</v>
      </c>
      <c r="K18" s="76">
        <v>203371.2</v>
      </c>
      <c r="L18" s="76">
        <v>676.542</v>
      </c>
      <c r="M18" s="76">
        <f t="shared" si="2"/>
        <v>826646.58</v>
      </c>
      <c r="N18" s="76">
        <f t="shared" si="1"/>
        <v>826646.58</v>
      </c>
      <c r="O18" s="76">
        <f t="shared" si="3"/>
        <v>826646.58</v>
      </c>
      <c r="P18" s="77">
        <v>12</v>
      </c>
      <c r="Q18" s="66" t="s">
        <v>39</v>
      </c>
      <c r="R18" s="78" t="s">
        <v>8</v>
      </c>
      <c r="S18" s="78" t="s">
        <v>107</v>
      </c>
      <c r="T18" s="70">
        <v>0.17</v>
      </c>
      <c r="U18" s="70">
        <v>0.24507182503826366</v>
      </c>
      <c r="V18" s="70">
        <v>0.24507182503826366</v>
      </c>
      <c r="W18" s="70">
        <v>0.33</v>
      </c>
      <c r="X18" s="80">
        <f t="shared" si="0"/>
        <v>0.9901436500765273</v>
      </c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</row>
    <row r="19" spans="1:60" s="35" customFormat="1" ht="36">
      <c r="A19" s="72"/>
      <c r="B19" s="90">
        <v>37500006</v>
      </c>
      <c r="C19" s="104">
        <v>37500005</v>
      </c>
      <c r="D19" s="92" t="s">
        <v>84</v>
      </c>
      <c r="E19" s="93" t="s">
        <v>210</v>
      </c>
      <c r="F19" s="99">
        <v>12</v>
      </c>
      <c r="G19" s="100">
        <v>356692.49</v>
      </c>
      <c r="H19" s="100">
        <v>1173521</v>
      </c>
      <c r="I19" s="99">
        <v>12</v>
      </c>
      <c r="J19" s="100">
        <v>832282.5</v>
      </c>
      <c r="K19" s="100">
        <v>0</v>
      </c>
      <c r="L19" s="100">
        <v>1173.521</v>
      </c>
      <c r="M19" s="100">
        <f t="shared" si="2"/>
        <v>1188974.99</v>
      </c>
      <c r="N19" s="32">
        <f t="shared" si="1"/>
        <v>1188974.99</v>
      </c>
      <c r="O19" s="32">
        <f t="shared" si="3"/>
        <v>1188974.99</v>
      </c>
      <c r="P19" s="94">
        <v>12</v>
      </c>
      <c r="Q19" s="30" t="s">
        <v>39</v>
      </c>
      <c r="R19" s="33" t="s">
        <v>8</v>
      </c>
      <c r="S19" s="33" t="s">
        <v>31</v>
      </c>
      <c r="T19" s="34">
        <v>0.25</v>
      </c>
      <c r="U19" s="34">
        <v>0.24507182503826366</v>
      </c>
      <c r="V19" s="34">
        <v>0.24507182503826366</v>
      </c>
      <c r="W19" s="34">
        <v>0.25</v>
      </c>
      <c r="X19" s="71">
        <f t="shared" si="0"/>
        <v>0.9901436500765273</v>
      </c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</row>
    <row r="20" spans="1:60" s="35" customFormat="1" ht="36">
      <c r="A20" s="72"/>
      <c r="B20" s="62">
        <v>32601</v>
      </c>
      <c r="C20" s="83">
        <v>32600005</v>
      </c>
      <c r="D20" s="84" t="s">
        <v>85</v>
      </c>
      <c r="E20" s="75" t="s">
        <v>211</v>
      </c>
      <c r="F20" s="66">
        <v>12</v>
      </c>
      <c r="G20" s="76">
        <v>107184</v>
      </c>
      <c r="H20" s="76">
        <v>112752</v>
      </c>
      <c r="I20" s="66">
        <v>12</v>
      </c>
      <c r="J20" s="76">
        <v>11134</v>
      </c>
      <c r="K20" s="67">
        <v>12000</v>
      </c>
      <c r="L20" s="67">
        <v>124.75</v>
      </c>
      <c r="M20" s="76">
        <f t="shared" si="2"/>
        <v>118318</v>
      </c>
      <c r="N20" s="67">
        <f t="shared" si="1"/>
        <v>118318</v>
      </c>
      <c r="O20" s="67">
        <f t="shared" si="3"/>
        <v>118318</v>
      </c>
      <c r="P20" s="82">
        <v>12</v>
      </c>
      <c r="Q20" s="68" t="s">
        <v>39</v>
      </c>
      <c r="R20" s="69" t="s">
        <v>8</v>
      </c>
      <c r="S20" s="69" t="s">
        <v>31</v>
      </c>
      <c r="T20" s="70">
        <v>0.17</v>
      </c>
      <c r="U20" s="70">
        <v>0.24507182503826366</v>
      </c>
      <c r="V20" s="70">
        <v>0.24507182503826366</v>
      </c>
      <c r="W20" s="70">
        <v>0.33</v>
      </c>
      <c r="X20" s="71">
        <f t="shared" si="0"/>
        <v>0.9901436500765273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</row>
    <row r="21" spans="1:60" s="35" customFormat="1" ht="24">
      <c r="A21" s="72"/>
      <c r="B21" s="90">
        <v>32301</v>
      </c>
      <c r="C21" s="104">
        <v>32300001</v>
      </c>
      <c r="D21" s="105" t="s">
        <v>86</v>
      </c>
      <c r="E21" s="93" t="s">
        <v>171</v>
      </c>
      <c r="F21" s="99">
        <v>12</v>
      </c>
      <c r="G21" s="100">
        <v>427089.96</v>
      </c>
      <c r="H21" s="100">
        <v>1135621.44</v>
      </c>
      <c r="I21" s="99">
        <v>12</v>
      </c>
      <c r="J21" s="100">
        <v>107902.62</v>
      </c>
      <c r="K21" s="32">
        <v>287740.31999999995</v>
      </c>
      <c r="L21" s="32">
        <f>J21+G21</f>
        <v>534992.5800000001</v>
      </c>
      <c r="M21" s="100">
        <f t="shared" si="2"/>
        <v>534992.5800000001</v>
      </c>
      <c r="N21" s="32">
        <f t="shared" si="1"/>
        <v>534992.5800000001</v>
      </c>
      <c r="O21" s="32">
        <f t="shared" si="3"/>
        <v>534992.5800000001</v>
      </c>
      <c r="P21" s="94">
        <v>12</v>
      </c>
      <c r="Q21" s="30" t="s">
        <v>39</v>
      </c>
      <c r="R21" s="33" t="s">
        <v>8</v>
      </c>
      <c r="S21" s="33" t="s">
        <v>31</v>
      </c>
      <c r="T21" s="34">
        <v>0.17</v>
      </c>
      <c r="U21" s="34">
        <v>0.24507182503826366</v>
      </c>
      <c r="V21" s="34">
        <v>0.24507182503826366</v>
      </c>
      <c r="W21" s="34">
        <v>0.33</v>
      </c>
      <c r="X21" s="71">
        <f t="shared" si="0"/>
        <v>0.9901436500765273</v>
      </c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0" s="35" customFormat="1" ht="36">
      <c r="A22" s="72"/>
      <c r="B22" s="62">
        <v>32502</v>
      </c>
      <c r="C22" s="83">
        <v>32600007</v>
      </c>
      <c r="D22" s="84" t="s">
        <v>87</v>
      </c>
      <c r="E22" s="65" t="s">
        <v>212</v>
      </c>
      <c r="F22" s="66">
        <v>0</v>
      </c>
      <c r="G22" s="76">
        <v>0</v>
      </c>
      <c r="H22" s="76">
        <v>0</v>
      </c>
      <c r="I22" s="66">
        <v>12</v>
      </c>
      <c r="J22" s="76">
        <v>69716267.91</v>
      </c>
      <c r="K22" s="67">
        <v>24866.73</v>
      </c>
      <c r="L22" s="67">
        <v>24866.73</v>
      </c>
      <c r="M22" s="67">
        <f t="shared" si="2"/>
        <v>69716267.91</v>
      </c>
      <c r="N22" s="67">
        <f t="shared" si="1"/>
        <v>69716267.91</v>
      </c>
      <c r="O22" s="67">
        <f t="shared" si="3"/>
        <v>69716267.91</v>
      </c>
      <c r="P22" s="82">
        <v>12</v>
      </c>
      <c r="Q22" s="68" t="s">
        <v>39</v>
      </c>
      <c r="R22" s="69" t="s">
        <v>8</v>
      </c>
      <c r="S22" s="69" t="s">
        <v>6</v>
      </c>
      <c r="T22" s="70">
        <v>0.17</v>
      </c>
      <c r="U22" s="70">
        <v>0.24507182503826366</v>
      </c>
      <c r="V22" s="70">
        <v>0.24507182503826366</v>
      </c>
      <c r="W22" s="70">
        <v>0.33</v>
      </c>
      <c r="X22" s="71">
        <f t="shared" si="0"/>
        <v>0.9901436500765273</v>
      </c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</row>
    <row r="23" spans="1:60" s="35" customFormat="1" ht="24">
      <c r="A23" s="72"/>
      <c r="B23" s="90">
        <v>31501</v>
      </c>
      <c r="C23" s="104">
        <v>31500001</v>
      </c>
      <c r="D23" s="92" t="s">
        <v>41</v>
      </c>
      <c r="E23" s="93" t="s">
        <v>213</v>
      </c>
      <c r="F23" s="99">
        <v>0</v>
      </c>
      <c r="G23" s="114">
        <v>0</v>
      </c>
      <c r="H23" s="114">
        <v>63500</v>
      </c>
      <c r="I23" s="115">
        <v>12</v>
      </c>
      <c r="J23" s="144">
        <v>162808.32</v>
      </c>
      <c r="K23" s="108">
        <f>G23+J23</f>
        <v>162808.32</v>
      </c>
      <c r="L23" s="108">
        <v>232.41</v>
      </c>
      <c r="M23" s="108">
        <f t="shared" si="2"/>
        <v>162808.32</v>
      </c>
      <c r="N23" s="108">
        <f t="shared" si="1"/>
        <v>162808.32</v>
      </c>
      <c r="O23" s="108">
        <v>0</v>
      </c>
      <c r="P23" s="94">
        <v>12</v>
      </c>
      <c r="Q23" s="30" t="s">
        <v>39</v>
      </c>
      <c r="R23" s="33" t="s">
        <v>8</v>
      </c>
      <c r="S23" s="33" t="s">
        <v>6</v>
      </c>
      <c r="T23" s="34">
        <v>0.17</v>
      </c>
      <c r="U23" s="34">
        <v>0.24507182503826366</v>
      </c>
      <c r="V23" s="34">
        <v>0.24507182503826366</v>
      </c>
      <c r="W23" s="34">
        <v>0.33</v>
      </c>
      <c r="X23" s="71">
        <f t="shared" si="0"/>
        <v>0.9901436500765273</v>
      </c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</row>
    <row r="24" spans="2:60" ht="24">
      <c r="B24" s="16">
        <v>3310</v>
      </c>
      <c r="C24" s="4" t="s">
        <v>78</v>
      </c>
      <c r="D24" s="17" t="s">
        <v>79</v>
      </c>
      <c r="E24" s="61" t="s">
        <v>216</v>
      </c>
      <c r="F24" s="1">
        <v>11.5</v>
      </c>
      <c r="G24" s="3">
        <v>105908</v>
      </c>
      <c r="H24" s="3">
        <v>96563.04</v>
      </c>
      <c r="I24" s="1">
        <v>11.5</v>
      </c>
      <c r="J24" s="3">
        <v>215759.96</v>
      </c>
      <c r="K24" s="3">
        <v>160956.96</v>
      </c>
      <c r="L24" s="3">
        <v>257520</v>
      </c>
      <c r="M24" s="3">
        <f aca="true" t="shared" si="4" ref="M24:M29">G24+J24</f>
        <v>321667.95999999996</v>
      </c>
      <c r="N24" s="3">
        <f t="shared" si="1"/>
        <v>321667.95999999996</v>
      </c>
      <c r="O24" s="3">
        <f t="shared" si="3"/>
        <v>321667.95999999996</v>
      </c>
      <c r="P24" s="11">
        <v>11.5</v>
      </c>
      <c r="Q24" s="1" t="s">
        <v>39</v>
      </c>
      <c r="R24" s="12" t="s">
        <v>8</v>
      </c>
      <c r="S24" s="12" t="s">
        <v>31</v>
      </c>
      <c r="T24" s="70">
        <v>0.17</v>
      </c>
      <c r="U24" s="70">
        <v>0.24507182503826366</v>
      </c>
      <c r="V24" s="70">
        <v>0.24507182503826366</v>
      </c>
      <c r="W24" s="70">
        <v>0.33</v>
      </c>
      <c r="X24" s="71">
        <f t="shared" si="0"/>
        <v>0.9901436500765273</v>
      </c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</row>
    <row r="25" spans="1:60" ht="48">
      <c r="A25" s="72"/>
      <c r="B25" s="90"/>
      <c r="C25" s="91"/>
      <c r="D25" s="109"/>
      <c r="E25" s="93" t="s">
        <v>214</v>
      </c>
      <c r="F25" s="30">
        <v>0</v>
      </c>
      <c r="G25" s="32">
        <v>0</v>
      </c>
      <c r="H25" s="32"/>
      <c r="I25" s="30">
        <v>12</v>
      </c>
      <c r="J25" s="32">
        <v>1871961.6</v>
      </c>
      <c r="K25" s="32"/>
      <c r="L25" s="32"/>
      <c r="M25" s="32">
        <f t="shared" si="4"/>
        <v>1871961.6</v>
      </c>
      <c r="N25" s="32">
        <f t="shared" si="1"/>
        <v>1871961.6</v>
      </c>
      <c r="O25" s="32">
        <f t="shared" si="3"/>
        <v>1871961.6</v>
      </c>
      <c r="P25" s="94">
        <v>11.5</v>
      </c>
      <c r="Q25" s="30" t="s">
        <v>39</v>
      </c>
      <c r="R25" s="33" t="s">
        <v>8</v>
      </c>
      <c r="S25" s="33" t="s">
        <v>31</v>
      </c>
      <c r="T25" s="34">
        <v>0.17</v>
      </c>
      <c r="U25" s="34">
        <v>0.24507182503826366</v>
      </c>
      <c r="V25" s="34">
        <v>0.24507182503826366</v>
      </c>
      <c r="W25" s="34">
        <v>0.33</v>
      </c>
      <c r="X25" s="71">
        <f t="shared" si="0"/>
        <v>0.9901436500765273</v>
      </c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</row>
    <row r="26" spans="1:60" ht="48">
      <c r="A26" s="72"/>
      <c r="B26" s="62"/>
      <c r="C26" s="63"/>
      <c r="D26" s="81"/>
      <c r="E26" s="65" t="s">
        <v>215</v>
      </c>
      <c r="F26" s="68">
        <v>12</v>
      </c>
      <c r="G26" s="67">
        <v>0</v>
      </c>
      <c r="H26" s="67"/>
      <c r="I26" s="68">
        <v>0</v>
      </c>
      <c r="J26" s="67">
        <v>366654.05</v>
      </c>
      <c r="K26" s="67"/>
      <c r="L26" s="67"/>
      <c r="M26" s="67">
        <f t="shared" si="4"/>
        <v>366654.05</v>
      </c>
      <c r="N26" s="67">
        <f t="shared" si="1"/>
        <v>366654.05</v>
      </c>
      <c r="O26" s="67">
        <f t="shared" si="3"/>
        <v>366654.05</v>
      </c>
      <c r="P26" s="82">
        <v>11.5</v>
      </c>
      <c r="Q26" s="68" t="s">
        <v>39</v>
      </c>
      <c r="R26" s="69" t="s">
        <v>8</v>
      </c>
      <c r="S26" s="69" t="s">
        <v>31</v>
      </c>
      <c r="T26" s="70">
        <v>0.17</v>
      </c>
      <c r="U26" s="70">
        <v>0.24507182503826366</v>
      </c>
      <c r="V26" s="70">
        <v>0.24507182503826366</v>
      </c>
      <c r="W26" s="70">
        <v>0.33</v>
      </c>
      <c r="X26" s="71">
        <f t="shared" si="0"/>
        <v>0.9901436500765273</v>
      </c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</row>
    <row r="27" spans="1:60" s="35" customFormat="1" ht="36">
      <c r="A27" s="72"/>
      <c r="B27" s="90">
        <v>3310</v>
      </c>
      <c r="C27" s="91">
        <v>33100000</v>
      </c>
      <c r="D27" s="97" t="s">
        <v>77</v>
      </c>
      <c r="E27" s="30" t="s">
        <v>38</v>
      </c>
      <c r="F27" s="99">
        <v>1</v>
      </c>
      <c r="G27" s="100">
        <v>78650</v>
      </c>
      <c r="H27" s="32">
        <v>45000</v>
      </c>
      <c r="I27" s="30">
        <v>0</v>
      </c>
      <c r="J27" s="30">
        <v>0</v>
      </c>
      <c r="K27" s="32">
        <v>0</v>
      </c>
      <c r="L27" s="32">
        <v>45</v>
      </c>
      <c r="M27" s="32">
        <f t="shared" si="4"/>
        <v>78650</v>
      </c>
      <c r="N27" s="32">
        <f t="shared" si="1"/>
        <v>78650</v>
      </c>
      <c r="O27" s="32">
        <f t="shared" si="3"/>
        <v>78650</v>
      </c>
      <c r="P27" s="94">
        <v>1</v>
      </c>
      <c r="Q27" s="30" t="s">
        <v>37</v>
      </c>
      <c r="R27" s="33" t="s">
        <v>8</v>
      </c>
      <c r="S27" s="33" t="s">
        <v>31</v>
      </c>
      <c r="T27" s="34">
        <v>0</v>
      </c>
      <c r="U27" s="34">
        <v>0</v>
      </c>
      <c r="V27" s="34">
        <v>0</v>
      </c>
      <c r="W27" s="34">
        <v>1</v>
      </c>
      <c r="X27" s="71">
        <f t="shared" si="0"/>
        <v>1</v>
      </c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</row>
    <row r="28" spans="1:60" s="35" customFormat="1" ht="36">
      <c r="A28" s="72"/>
      <c r="B28" s="62">
        <v>31701</v>
      </c>
      <c r="C28" s="63">
        <v>31600002</v>
      </c>
      <c r="D28" s="64" t="s">
        <v>129</v>
      </c>
      <c r="E28" s="64" t="s">
        <v>129</v>
      </c>
      <c r="F28" s="66">
        <v>12</v>
      </c>
      <c r="G28" s="76">
        <v>551448</v>
      </c>
      <c r="H28" s="67">
        <v>7196.636</v>
      </c>
      <c r="I28" s="68">
        <v>0</v>
      </c>
      <c r="J28" s="68">
        <v>0</v>
      </c>
      <c r="K28" s="67">
        <f>J28+G28</f>
        <v>551448</v>
      </c>
      <c r="L28" s="67">
        <v>14530.5</v>
      </c>
      <c r="M28" s="67">
        <f t="shared" si="4"/>
        <v>551448</v>
      </c>
      <c r="N28" s="67">
        <f>M28</f>
        <v>551448</v>
      </c>
      <c r="O28" s="67">
        <f>N28</f>
        <v>551448</v>
      </c>
      <c r="P28" s="82">
        <v>12</v>
      </c>
      <c r="Q28" s="68" t="s">
        <v>39</v>
      </c>
      <c r="R28" s="69" t="s">
        <v>8</v>
      </c>
      <c r="S28" s="69" t="s">
        <v>115</v>
      </c>
      <c r="T28" s="70">
        <v>0.17</v>
      </c>
      <c r="U28" s="70">
        <v>0.24507182503826366</v>
      </c>
      <c r="V28" s="70">
        <v>0.24507182503826366</v>
      </c>
      <c r="W28" s="70">
        <v>0.33</v>
      </c>
      <c r="X28" s="71">
        <f t="shared" si="0"/>
        <v>0.9901436500765273</v>
      </c>
      <c r="Y28" s="72"/>
      <c r="Z28" s="72"/>
      <c r="AA28" s="72"/>
      <c r="AB28" s="72" t="e">
        <f>+#REF!+#REF!</f>
        <v>#REF!</v>
      </c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</row>
    <row r="29" spans="1:60" s="35" customFormat="1" ht="36">
      <c r="A29" s="72"/>
      <c r="B29" s="90">
        <v>33104</v>
      </c>
      <c r="C29" s="104">
        <v>33100002</v>
      </c>
      <c r="D29" s="105" t="s">
        <v>89</v>
      </c>
      <c r="E29" s="30" t="s">
        <v>40</v>
      </c>
      <c r="F29" s="99">
        <v>0</v>
      </c>
      <c r="G29" s="100">
        <v>0</v>
      </c>
      <c r="H29" s="32">
        <v>0</v>
      </c>
      <c r="I29" s="30">
        <v>4</v>
      </c>
      <c r="J29" s="32">
        <v>143770</v>
      </c>
      <c r="K29" s="32">
        <v>32</v>
      </c>
      <c r="L29" s="32">
        <v>32</v>
      </c>
      <c r="M29" s="32">
        <f t="shared" si="4"/>
        <v>143770</v>
      </c>
      <c r="N29" s="32">
        <f>M29</f>
        <v>143770</v>
      </c>
      <c r="O29" s="32">
        <f>N29</f>
        <v>143770</v>
      </c>
      <c r="P29" s="94">
        <v>4</v>
      </c>
      <c r="Q29" s="30" t="s">
        <v>101</v>
      </c>
      <c r="R29" s="33" t="s">
        <v>8</v>
      </c>
      <c r="S29" s="33" t="s">
        <v>107</v>
      </c>
      <c r="T29" s="34">
        <v>0.25</v>
      </c>
      <c r="U29" s="34">
        <v>0.24507182503826366</v>
      </c>
      <c r="V29" s="34">
        <v>0.24507182503826366</v>
      </c>
      <c r="W29" s="34">
        <v>0.25</v>
      </c>
      <c r="X29" s="71">
        <f t="shared" si="0"/>
        <v>0.9901436500765273</v>
      </c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</row>
    <row r="30" spans="1:60" s="35" customFormat="1" ht="15" thickBo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</row>
    <row r="31" spans="6:60" ht="15" thickBot="1">
      <c r="F31" s="37" t="s">
        <v>93</v>
      </c>
      <c r="G31" s="51">
        <f>SUM(G10:G29)</f>
        <v>15586848.650000002</v>
      </c>
      <c r="H31" s="52"/>
      <c r="I31" s="53" t="s">
        <v>94</v>
      </c>
      <c r="J31" s="54">
        <f>SUM(J10:J29)</f>
        <v>131997033.28999998</v>
      </c>
      <c r="K31" s="52"/>
      <c r="L31" s="52"/>
      <c r="M31" s="55">
        <f>SUM(M10:M29)</f>
        <v>147583881.94</v>
      </c>
      <c r="N31" s="56">
        <f>SUM(N10:N29)</f>
        <v>147583881.94</v>
      </c>
      <c r="O31" s="56">
        <f>SUM(O10:O29)</f>
        <v>101526822.06999998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</row>
    <row r="32" spans="5:60" ht="14.25">
      <c r="E32" s="10" t="s">
        <v>163</v>
      </c>
      <c r="F32" s="37"/>
      <c r="G32" s="46" t="s">
        <v>164</v>
      </c>
      <c r="H32" s="47"/>
      <c r="I32" s="48"/>
      <c r="J32" s="49"/>
      <c r="K32" s="47"/>
      <c r="L32" s="47"/>
      <c r="M32" s="46"/>
      <c r="N32" s="50"/>
      <c r="O32" s="46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</row>
    <row r="33" spans="3:60" ht="14.25">
      <c r="C33" s="172" t="s">
        <v>0</v>
      </c>
      <c r="D33" s="173"/>
      <c r="E33" s="178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80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</row>
    <row r="34" spans="3:60" ht="14.25">
      <c r="C34" s="174"/>
      <c r="D34" s="175"/>
      <c r="E34" s="181" t="s">
        <v>116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8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</row>
    <row r="35" spans="3:60" ht="14.25">
      <c r="C35" s="174"/>
      <c r="D35" s="175"/>
      <c r="E35" s="183" t="s">
        <v>117</v>
      </c>
      <c r="F35" s="160"/>
      <c r="G35" s="160"/>
      <c r="H35" s="160"/>
      <c r="I35" s="160"/>
      <c r="J35" s="160"/>
      <c r="K35" s="160"/>
      <c r="L35" s="160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84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</row>
    <row r="36" spans="3:60" ht="14.25">
      <c r="C36" s="174"/>
      <c r="D36" s="175"/>
      <c r="E36" s="185" t="s">
        <v>173</v>
      </c>
      <c r="F36" s="186"/>
      <c r="G36" s="186"/>
      <c r="H36" s="186"/>
      <c r="I36" s="186"/>
      <c r="J36" s="186"/>
      <c r="K36" s="186"/>
      <c r="L36" s="186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8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</row>
    <row r="37" spans="3:60" ht="14.25">
      <c r="C37" s="176"/>
      <c r="D37" s="177"/>
      <c r="E37" s="189" t="s">
        <v>226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1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</row>
    <row r="38" spans="2:60" ht="43.5">
      <c r="B38" s="20"/>
      <c r="C38" s="20" t="s">
        <v>5</v>
      </c>
      <c r="D38" s="20" t="s">
        <v>118</v>
      </c>
      <c r="E38" s="45" t="s">
        <v>119</v>
      </c>
      <c r="F38" s="57" t="s">
        <v>93</v>
      </c>
      <c r="G38" s="58" t="s">
        <v>127</v>
      </c>
      <c r="H38" s="2" t="s">
        <v>95</v>
      </c>
      <c r="I38" s="57" t="s">
        <v>94</v>
      </c>
      <c r="J38" s="21" t="s">
        <v>127</v>
      </c>
      <c r="K38" s="22" t="s">
        <v>95</v>
      </c>
      <c r="L38" s="22"/>
      <c r="M38" s="21" t="s">
        <v>120</v>
      </c>
      <c r="N38" s="21" t="s">
        <v>121</v>
      </c>
      <c r="O38" s="21" t="s">
        <v>122</v>
      </c>
      <c r="P38" s="22" t="s">
        <v>3</v>
      </c>
      <c r="Q38" s="21" t="s">
        <v>1</v>
      </c>
      <c r="R38" s="22" t="s">
        <v>4</v>
      </c>
      <c r="S38" s="22" t="s">
        <v>2</v>
      </c>
      <c r="T38" s="21" t="s">
        <v>123</v>
      </c>
      <c r="U38" s="21" t="s">
        <v>124</v>
      </c>
      <c r="V38" s="21" t="s">
        <v>125</v>
      </c>
      <c r="W38" s="23" t="s">
        <v>126</v>
      </c>
      <c r="X38" s="139"/>
      <c r="Y38" s="139"/>
      <c r="Z38" s="139"/>
      <c r="AA38" s="140"/>
      <c r="AB38" s="140"/>
      <c r="AC38" s="140"/>
      <c r="AD38" s="140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</row>
    <row r="39" spans="2:60" s="5" customFormat="1" ht="24">
      <c r="B39" s="16">
        <v>33104</v>
      </c>
      <c r="C39" s="4">
        <v>33100002</v>
      </c>
      <c r="D39" s="18" t="s">
        <v>157</v>
      </c>
      <c r="E39" s="1" t="s">
        <v>42</v>
      </c>
      <c r="F39" s="1">
        <v>0</v>
      </c>
      <c r="G39" s="3">
        <v>0</v>
      </c>
      <c r="H39" s="3">
        <v>0</v>
      </c>
      <c r="I39" s="1">
        <v>12</v>
      </c>
      <c r="J39" s="67">
        <v>118272</v>
      </c>
      <c r="K39" s="3">
        <v>105.6</v>
      </c>
      <c r="L39" s="3">
        <v>105.6</v>
      </c>
      <c r="M39" s="3">
        <f>G39+J39</f>
        <v>118272</v>
      </c>
      <c r="N39" s="3">
        <f>M39</f>
        <v>118272</v>
      </c>
      <c r="O39" s="3">
        <f>N39</f>
        <v>118272</v>
      </c>
      <c r="P39" s="11">
        <v>12</v>
      </c>
      <c r="Q39" s="1" t="s">
        <v>39</v>
      </c>
      <c r="R39" s="12" t="s">
        <v>8</v>
      </c>
      <c r="S39" s="12" t="s">
        <v>13</v>
      </c>
      <c r="T39" s="13">
        <v>0.25</v>
      </c>
      <c r="U39" s="13">
        <v>0.25</v>
      </c>
      <c r="V39" s="13">
        <v>0.25</v>
      </c>
      <c r="W39" s="13">
        <v>0.25</v>
      </c>
      <c r="X39" s="71">
        <f aca="true" t="shared" si="5" ref="X39:X54">SUM(T39:W39)</f>
        <v>1</v>
      </c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</row>
    <row r="40" spans="1:60" ht="14.25">
      <c r="A40" s="72"/>
      <c r="B40" s="90">
        <v>35900001</v>
      </c>
      <c r="C40" s="104">
        <v>35900001</v>
      </c>
      <c r="D40" s="141" t="s">
        <v>90</v>
      </c>
      <c r="E40" s="30" t="s">
        <v>43</v>
      </c>
      <c r="F40" s="30">
        <v>2</v>
      </c>
      <c r="G40" s="32">
        <v>45000</v>
      </c>
      <c r="H40" s="32">
        <v>15</v>
      </c>
      <c r="I40" s="30">
        <v>0</v>
      </c>
      <c r="J40" s="32">
        <v>0</v>
      </c>
      <c r="K40" s="32">
        <v>0</v>
      </c>
      <c r="L40" s="32">
        <v>15</v>
      </c>
      <c r="M40" s="32">
        <f aca="true" t="shared" si="6" ref="M40:M54">G40+J40</f>
        <v>45000</v>
      </c>
      <c r="N40" s="32">
        <f aca="true" t="shared" si="7" ref="N40:O54">M40</f>
        <v>45000</v>
      </c>
      <c r="O40" s="32">
        <f t="shared" si="7"/>
        <v>45000</v>
      </c>
      <c r="P40" s="94">
        <v>1</v>
      </c>
      <c r="Q40" s="30" t="s">
        <v>37</v>
      </c>
      <c r="R40" s="33" t="s">
        <v>8</v>
      </c>
      <c r="S40" s="33" t="s">
        <v>13</v>
      </c>
      <c r="T40" s="34">
        <v>0.5</v>
      </c>
      <c r="U40" s="34">
        <v>0</v>
      </c>
      <c r="V40" s="34">
        <v>0.5</v>
      </c>
      <c r="W40" s="34">
        <v>0</v>
      </c>
      <c r="X40" s="71">
        <f t="shared" si="5"/>
        <v>1</v>
      </c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</row>
    <row r="41" spans="1:60" s="35" customFormat="1" ht="24">
      <c r="A41" s="72"/>
      <c r="B41" s="62">
        <v>35200003</v>
      </c>
      <c r="C41" s="83">
        <v>35200003</v>
      </c>
      <c r="D41" s="84" t="s">
        <v>158</v>
      </c>
      <c r="E41" s="68" t="s">
        <v>44</v>
      </c>
      <c r="F41" s="68">
        <v>1</v>
      </c>
      <c r="G41" s="67">
        <v>21600</v>
      </c>
      <c r="H41" s="67">
        <v>84</v>
      </c>
      <c r="I41" s="68">
        <v>0</v>
      </c>
      <c r="J41" s="68">
        <v>0</v>
      </c>
      <c r="K41" s="67">
        <v>0</v>
      </c>
      <c r="L41" s="67">
        <v>84</v>
      </c>
      <c r="M41" s="67">
        <f t="shared" si="6"/>
        <v>21600</v>
      </c>
      <c r="N41" s="67">
        <f t="shared" si="7"/>
        <v>21600</v>
      </c>
      <c r="O41" s="67">
        <f t="shared" si="7"/>
        <v>21600</v>
      </c>
      <c r="P41" s="82">
        <v>12</v>
      </c>
      <c r="Q41" s="68" t="s">
        <v>39</v>
      </c>
      <c r="R41" s="69" t="s">
        <v>8</v>
      </c>
      <c r="S41" s="69" t="s">
        <v>31</v>
      </c>
      <c r="T41" s="70">
        <v>0.25</v>
      </c>
      <c r="U41" s="70">
        <v>0.25</v>
      </c>
      <c r="V41" s="70">
        <v>0.25</v>
      </c>
      <c r="W41" s="70">
        <v>0.25</v>
      </c>
      <c r="X41" s="71">
        <f t="shared" si="5"/>
        <v>1</v>
      </c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</row>
    <row r="42" spans="1:60" ht="39" customHeight="1">
      <c r="A42" s="72"/>
      <c r="B42" s="90">
        <v>35500005</v>
      </c>
      <c r="C42" s="104">
        <v>35500005</v>
      </c>
      <c r="D42" s="110" t="s">
        <v>91</v>
      </c>
      <c r="E42" s="30" t="s">
        <v>45</v>
      </c>
      <c r="F42" s="30">
        <v>12</v>
      </c>
      <c r="G42" s="32">
        <v>66000</v>
      </c>
      <c r="H42" s="32">
        <v>293.26</v>
      </c>
      <c r="I42" s="30">
        <v>0</v>
      </c>
      <c r="J42" s="32">
        <v>0</v>
      </c>
      <c r="K42" s="32">
        <v>0</v>
      </c>
      <c r="L42" s="32">
        <v>406</v>
      </c>
      <c r="M42" s="32">
        <f t="shared" si="6"/>
        <v>66000</v>
      </c>
      <c r="N42" s="32">
        <f>M42</f>
        <v>66000</v>
      </c>
      <c r="O42" s="32">
        <f t="shared" si="7"/>
        <v>66000</v>
      </c>
      <c r="P42" s="94">
        <v>12</v>
      </c>
      <c r="Q42" s="30" t="s">
        <v>39</v>
      </c>
      <c r="R42" s="33" t="s">
        <v>8</v>
      </c>
      <c r="S42" s="33" t="s">
        <v>31</v>
      </c>
      <c r="T42" s="34">
        <v>0.25</v>
      </c>
      <c r="U42" s="34">
        <v>0.25</v>
      </c>
      <c r="V42" s="34">
        <v>0.25</v>
      </c>
      <c r="W42" s="34">
        <v>0.25</v>
      </c>
      <c r="X42" s="71">
        <f t="shared" si="5"/>
        <v>1</v>
      </c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</row>
    <row r="43" spans="1:60" s="35" customFormat="1" ht="36">
      <c r="A43" s="72"/>
      <c r="B43" s="62">
        <v>35501</v>
      </c>
      <c r="C43" s="83">
        <v>35500005</v>
      </c>
      <c r="D43" s="84" t="s">
        <v>91</v>
      </c>
      <c r="E43" s="68" t="s">
        <v>102</v>
      </c>
      <c r="F43" s="88">
        <v>12</v>
      </c>
      <c r="G43" s="67">
        <v>210803</v>
      </c>
      <c r="H43" s="67">
        <v>112803</v>
      </c>
      <c r="I43" s="68">
        <v>1</v>
      </c>
      <c r="J43" s="67">
        <v>200000</v>
      </c>
      <c r="K43" s="67">
        <v>200000</v>
      </c>
      <c r="L43" s="67">
        <v>312.8</v>
      </c>
      <c r="M43" s="67">
        <f t="shared" si="6"/>
        <v>410803</v>
      </c>
      <c r="N43" s="67">
        <f aca="true" t="shared" si="8" ref="N43:N54">M43</f>
        <v>410803</v>
      </c>
      <c r="O43" s="67">
        <f t="shared" si="7"/>
        <v>410803</v>
      </c>
      <c r="P43" s="82">
        <v>12</v>
      </c>
      <c r="Q43" s="68" t="s">
        <v>39</v>
      </c>
      <c r="R43" s="69" t="s">
        <v>8</v>
      </c>
      <c r="S43" s="69" t="s">
        <v>107</v>
      </c>
      <c r="T43" s="70">
        <v>0.25</v>
      </c>
      <c r="U43" s="70">
        <v>0.25</v>
      </c>
      <c r="V43" s="70">
        <v>0.25</v>
      </c>
      <c r="W43" s="70">
        <v>0.25</v>
      </c>
      <c r="X43" s="71">
        <f t="shared" si="5"/>
        <v>1</v>
      </c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</row>
    <row r="44" spans="1:60" s="5" customFormat="1" ht="36">
      <c r="A44" s="72"/>
      <c r="B44" s="90">
        <v>35501</v>
      </c>
      <c r="C44" s="104">
        <v>35700001</v>
      </c>
      <c r="D44" s="105" t="s">
        <v>88</v>
      </c>
      <c r="E44" s="30" t="s">
        <v>46</v>
      </c>
      <c r="F44" s="142">
        <v>1</v>
      </c>
      <c r="G44" s="100">
        <v>7000</v>
      </c>
      <c r="H44" s="32">
        <v>50197</v>
      </c>
      <c r="I44" s="30">
        <v>0</v>
      </c>
      <c r="J44" s="32">
        <v>0</v>
      </c>
      <c r="K44" s="32">
        <v>0</v>
      </c>
      <c r="L44" s="32">
        <v>50.2</v>
      </c>
      <c r="M44" s="32">
        <f t="shared" si="6"/>
        <v>7000</v>
      </c>
      <c r="N44" s="32">
        <f t="shared" si="8"/>
        <v>7000</v>
      </c>
      <c r="O44" s="32">
        <f t="shared" si="7"/>
        <v>7000</v>
      </c>
      <c r="P44" s="94">
        <v>1</v>
      </c>
      <c r="Q44" s="30" t="s">
        <v>28</v>
      </c>
      <c r="R44" s="33" t="s">
        <v>8</v>
      </c>
      <c r="S44" s="33" t="s">
        <v>13</v>
      </c>
      <c r="T44" s="34">
        <v>0</v>
      </c>
      <c r="U44" s="34">
        <v>0</v>
      </c>
      <c r="V44" s="34">
        <v>1</v>
      </c>
      <c r="W44" s="34">
        <v>0</v>
      </c>
      <c r="X44" s="71">
        <f t="shared" si="5"/>
        <v>1</v>
      </c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</row>
    <row r="45" spans="1:60" s="35" customFormat="1" ht="14.25">
      <c r="A45" s="72"/>
      <c r="B45" s="62">
        <v>31800000</v>
      </c>
      <c r="C45" s="83">
        <v>31800001</v>
      </c>
      <c r="D45" s="84" t="s">
        <v>108</v>
      </c>
      <c r="E45" s="68" t="s">
        <v>103</v>
      </c>
      <c r="F45" s="88">
        <v>1</v>
      </c>
      <c r="G45" s="67">
        <v>115000</v>
      </c>
      <c r="H45" s="67">
        <v>51000</v>
      </c>
      <c r="I45" s="68">
        <v>1</v>
      </c>
      <c r="J45" s="67">
        <v>187600</v>
      </c>
      <c r="K45" s="67">
        <v>158400</v>
      </c>
      <c r="L45" s="67">
        <v>209.4</v>
      </c>
      <c r="M45" s="67">
        <f t="shared" si="6"/>
        <v>302600</v>
      </c>
      <c r="N45" s="67">
        <f t="shared" si="8"/>
        <v>302600</v>
      </c>
      <c r="O45" s="67">
        <f t="shared" si="7"/>
        <v>302600</v>
      </c>
      <c r="P45" s="82">
        <v>1</v>
      </c>
      <c r="Q45" s="68" t="s">
        <v>28</v>
      </c>
      <c r="R45" s="69" t="s">
        <v>8</v>
      </c>
      <c r="S45" s="69" t="s">
        <v>107</v>
      </c>
      <c r="T45" s="70">
        <v>0.75</v>
      </c>
      <c r="U45" s="70">
        <v>0.25</v>
      </c>
      <c r="V45" s="70">
        <v>0</v>
      </c>
      <c r="W45" s="70">
        <v>0</v>
      </c>
      <c r="X45" s="71">
        <f t="shared" si="5"/>
        <v>1</v>
      </c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</row>
    <row r="46" spans="1:60" s="5" customFormat="1" ht="35.25" customHeight="1">
      <c r="A46" s="72"/>
      <c r="B46" s="90">
        <v>35501</v>
      </c>
      <c r="C46" s="104">
        <v>35700001</v>
      </c>
      <c r="D46" s="105" t="s">
        <v>88</v>
      </c>
      <c r="E46" s="30" t="s">
        <v>156</v>
      </c>
      <c r="F46" s="111">
        <v>0</v>
      </c>
      <c r="G46" s="32">
        <v>0</v>
      </c>
      <c r="H46" s="32">
        <v>0</v>
      </c>
      <c r="I46" s="112">
        <v>1</v>
      </c>
      <c r="J46" s="32">
        <v>72800</v>
      </c>
      <c r="K46" s="32">
        <v>65000</v>
      </c>
      <c r="L46" s="32">
        <v>65</v>
      </c>
      <c r="M46" s="32">
        <f t="shared" si="6"/>
        <v>72800</v>
      </c>
      <c r="N46" s="32">
        <f t="shared" si="8"/>
        <v>72800</v>
      </c>
      <c r="O46" s="32">
        <f t="shared" si="7"/>
        <v>72800</v>
      </c>
      <c r="P46" s="94">
        <v>1</v>
      </c>
      <c r="Q46" s="30" t="s">
        <v>28</v>
      </c>
      <c r="R46" s="33" t="s">
        <v>8</v>
      </c>
      <c r="S46" s="33" t="s">
        <v>6</v>
      </c>
      <c r="T46" s="34">
        <v>0</v>
      </c>
      <c r="U46" s="34">
        <v>0.25</v>
      </c>
      <c r="V46" s="34">
        <v>0.25</v>
      </c>
      <c r="W46" s="34">
        <v>0.5</v>
      </c>
      <c r="X46" s="71">
        <f t="shared" si="5"/>
        <v>1</v>
      </c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</row>
    <row r="47" spans="1:60" s="5" customFormat="1" ht="36">
      <c r="A47" s="72"/>
      <c r="B47" s="62">
        <v>35501</v>
      </c>
      <c r="C47" s="63">
        <v>35500005</v>
      </c>
      <c r="D47" s="86" t="s">
        <v>88</v>
      </c>
      <c r="E47" s="68" t="s">
        <v>47</v>
      </c>
      <c r="F47" s="87">
        <v>0</v>
      </c>
      <c r="G47" s="67">
        <v>0</v>
      </c>
      <c r="H47" s="67">
        <v>0</v>
      </c>
      <c r="I47" s="68">
        <v>1</v>
      </c>
      <c r="J47" s="67">
        <v>22400</v>
      </c>
      <c r="K47" s="67">
        <v>20</v>
      </c>
      <c r="L47" s="67">
        <v>20</v>
      </c>
      <c r="M47" s="67">
        <f>G47+J47</f>
        <v>22400</v>
      </c>
      <c r="N47" s="67">
        <f t="shared" si="8"/>
        <v>22400</v>
      </c>
      <c r="O47" s="67">
        <f t="shared" si="7"/>
        <v>22400</v>
      </c>
      <c r="P47" s="82">
        <v>1</v>
      </c>
      <c r="Q47" s="68" t="s">
        <v>28</v>
      </c>
      <c r="R47" s="69" t="s">
        <v>8</v>
      </c>
      <c r="S47" s="69" t="s">
        <v>6</v>
      </c>
      <c r="T47" s="70">
        <v>0</v>
      </c>
      <c r="U47" s="70">
        <v>1</v>
      </c>
      <c r="V47" s="70">
        <v>0</v>
      </c>
      <c r="W47" s="70">
        <v>0</v>
      </c>
      <c r="X47" s="71">
        <f t="shared" si="5"/>
        <v>1</v>
      </c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</row>
    <row r="48" spans="1:60" s="35" customFormat="1" ht="36">
      <c r="A48" s="72"/>
      <c r="B48" s="90">
        <v>35501</v>
      </c>
      <c r="C48" s="91">
        <v>35700001</v>
      </c>
      <c r="D48" s="97" t="s">
        <v>88</v>
      </c>
      <c r="E48" s="30" t="s">
        <v>48</v>
      </c>
      <c r="F48" s="30">
        <v>0</v>
      </c>
      <c r="G48" s="32">
        <v>0</v>
      </c>
      <c r="H48" s="32">
        <v>0</v>
      </c>
      <c r="I48" s="30">
        <v>18</v>
      </c>
      <c r="J48" s="32">
        <v>403200</v>
      </c>
      <c r="K48" s="32">
        <v>360</v>
      </c>
      <c r="L48" s="32">
        <v>360</v>
      </c>
      <c r="M48" s="32">
        <f t="shared" si="6"/>
        <v>403200</v>
      </c>
      <c r="N48" s="32">
        <f t="shared" si="8"/>
        <v>403200</v>
      </c>
      <c r="O48" s="32">
        <f t="shared" si="7"/>
        <v>403200</v>
      </c>
      <c r="P48" s="94">
        <v>18</v>
      </c>
      <c r="Q48" s="30" t="s">
        <v>49</v>
      </c>
      <c r="R48" s="33" t="s">
        <v>8</v>
      </c>
      <c r="S48" s="33" t="s">
        <v>6</v>
      </c>
      <c r="T48" s="34">
        <v>0</v>
      </c>
      <c r="U48" s="34">
        <v>0.5</v>
      </c>
      <c r="V48" s="34">
        <v>0.5</v>
      </c>
      <c r="W48" s="34">
        <v>0</v>
      </c>
      <c r="X48" s="71">
        <f t="shared" si="5"/>
        <v>1</v>
      </c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</row>
    <row r="49" spans="1:60" s="5" customFormat="1" ht="36">
      <c r="A49" s="72"/>
      <c r="B49" s="62">
        <v>35501</v>
      </c>
      <c r="C49" s="63">
        <v>357100001</v>
      </c>
      <c r="D49" s="86" t="s">
        <v>88</v>
      </c>
      <c r="E49" s="68" t="s">
        <v>50</v>
      </c>
      <c r="F49" s="87">
        <v>0</v>
      </c>
      <c r="G49" s="67">
        <v>0</v>
      </c>
      <c r="H49" s="67">
        <v>0</v>
      </c>
      <c r="I49" s="68">
        <v>1</v>
      </c>
      <c r="J49" s="67">
        <v>22400</v>
      </c>
      <c r="K49" s="67">
        <v>20</v>
      </c>
      <c r="L49" s="67">
        <v>20</v>
      </c>
      <c r="M49" s="67">
        <f t="shared" si="6"/>
        <v>22400</v>
      </c>
      <c r="N49" s="67">
        <f t="shared" si="8"/>
        <v>22400</v>
      </c>
      <c r="O49" s="67">
        <f t="shared" si="7"/>
        <v>22400</v>
      </c>
      <c r="P49" s="82">
        <v>1</v>
      </c>
      <c r="Q49" s="68" t="s">
        <v>37</v>
      </c>
      <c r="R49" s="69" t="s">
        <v>8</v>
      </c>
      <c r="S49" s="69" t="s">
        <v>6</v>
      </c>
      <c r="T49" s="70">
        <v>1</v>
      </c>
      <c r="U49" s="70">
        <v>0</v>
      </c>
      <c r="V49" s="70">
        <v>0</v>
      </c>
      <c r="W49" s="70">
        <v>0</v>
      </c>
      <c r="X49" s="71">
        <f t="shared" si="5"/>
        <v>1</v>
      </c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</row>
    <row r="50" spans="1:60" s="35" customFormat="1" ht="24">
      <c r="A50" s="72"/>
      <c r="B50" s="90">
        <v>35501</v>
      </c>
      <c r="C50" s="91">
        <v>35700001</v>
      </c>
      <c r="D50" s="97" t="s">
        <v>155</v>
      </c>
      <c r="E50" s="30" t="s">
        <v>154</v>
      </c>
      <c r="F50" s="30">
        <v>0</v>
      </c>
      <c r="G50" s="32">
        <v>0</v>
      </c>
      <c r="H50" s="32">
        <v>0</v>
      </c>
      <c r="I50" s="30">
        <v>1</v>
      </c>
      <c r="J50" s="32">
        <v>32480</v>
      </c>
      <c r="K50" s="32">
        <v>29</v>
      </c>
      <c r="L50" s="32">
        <v>29</v>
      </c>
      <c r="M50" s="32">
        <f t="shared" si="6"/>
        <v>32480</v>
      </c>
      <c r="N50" s="32">
        <f t="shared" si="8"/>
        <v>32480</v>
      </c>
      <c r="O50" s="32">
        <f t="shared" si="7"/>
        <v>32480</v>
      </c>
      <c r="P50" s="94">
        <v>1</v>
      </c>
      <c r="Q50" s="30" t="s">
        <v>37</v>
      </c>
      <c r="R50" s="33" t="s">
        <v>8</v>
      </c>
      <c r="S50" s="33" t="s">
        <v>6</v>
      </c>
      <c r="T50" s="34">
        <v>1</v>
      </c>
      <c r="U50" s="34">
        <v>0</v>
      </c>
      <c r="V50" s="34">
        <v>0</v>
      </c>
      <c r="W50" s="34">
        <v>0</v>
      </c>
      <c r="X50" s="71">
        <f t="shared" si="5"/>
        <v>1</v>
      </c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</row>
    <row r="51" spans="1:60" s="5" customFormat="1" ht="36">
      <c r="A51" s="72"/>
      <c r="B51" s="62">
        <v>31701</v>
      </c>
      <c r="C51" s="63">
        <v>31700000</v>
      </c>
      <c r="D51" s="74" t="s">
        <v>159</v>
      </c>
      <c r="E51" s="68" t="s">
        <v>104</v>
      </c>
      <c r="F51" s="89">
        <v>1</v>
      </c>
      <c r="G51" s="67">
        <v>290000</v>
      </c>
      <c r="H51" s="67">
        <v>0</v>
      </c>
      <c r="I51" s="68">
        <v>1</v>
      </c>
      <c r="J51" s="67">
        <v>0</v>
      </c>
      <c r="K51" s="67">
        <v>100</v>
      </c>
      <c r="L51" s="67">
        <v>100</v>
      </c>
      <c r="M51" s="67">
        <f t="shared" si="6"/>
        <v>290000</v>
      </c>
      <c r="N51" s="67">
        <f t="shared" si="8"/>
        <v>290000</v>
      </c>
      <c r="O51" s="67">
        <f t="shared" si="7"/>
        <v>290000</v>
      </c>
      <c r="P51" s="82">
        <v>1</v>
      </c>
      <c r="Q51" s="68" t="s">
        <v>37</v>
      </c>
      <c r="R51" s="69" t="s">
        <v>8</v>
      </c>
      <c r="S51" s="69" t="s">
        <v>13</v>
      </c>
      <c r="T51" s="70">
        <v>0.5</v>
      </c>
      <c r="U51" s="70">
        <v>0</v>
      </c>
      <c r="V51" s="70">
        <v>0.5</v>
      </c>
      <c r="W51" s="70">
        <v>0</v>
      </c>
      <c r="X51" s="71">
        <f t="shared" si="5"/>
        <v>1</v>
      </c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</row>
    <row r="52" spans="1:60" s="5" customFormat="1" ht="48">
      <c r="A52" s="72"/>
      <c r="B52" s="90">
        <v>32701</v>
      </c>
      <c r="C52" s="104">
        <v>31700000</v>
      </c>
      <c r="D52" s="110" t="s">
        <v>109</v>
      </c>
      <c r="E52" s="30" t="s">
        <v>218</v>
      </c>
      <c r="F52" s="112">
        <v>1</v>
      </c>
      <c r="G52" s="32">
        <v>23200</v>
      </c>
      <c r="H52" s="32">
        <v>0</v>
      </c>
      <c r="I52" s="30">
        <v>1</v>
      </c>
      <c r="J52" s="32">
        <v>0</v>
      </c>
      <c r="K52" s="32">
        <v>100</v>
      </c>
      <c r="L52" s="32">
        <v>100</v>
      </c>
      <c r="M52" s="32">
        <f>G52+J52</f>
        <v>23200</v>
      </c>
      <c r="N52" s="32">
        <f>M52</f>
        <v>23200</v>
      </c>
      <c r="O52" s="32">
        <f>N52</f>
        <v>23200</v>
      </c>
      <c r="P52" s="94">
        <v>1</v>
      </c>
      <c r="Q52" s="30" t="s">
        <v>37</v>
      </c>
      <c r="R52" s="33" t="s">
        <v>8</v>
      </c>
      <c r="S52" s="33" t="s">
        <v>31</v>
      </c>
      <c r="T52" s="34">
        <v>1</v>
      </c>
      <c r="U52" s="34">
        <v>0</v>
      </c>
      <c r="V52" s="34">
        <v>0</v>
      </c>
      <c r="W52" s="34">
        <v>0</v>
      </c>
      <c r="X52" s="71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</row>
    <row r="53" spans="1:60" s="5" customFormat="1" ht="48">
      <c r="A53" s="72"/>
      <c r="B53" s="62">
        <v>32701</v>
      </c>
      <c r="C53" s="63">
        <v>31700000</v>
      </c>
      <c r="D53" s="74" t="s">
        <v>109</v>
      </c>
      <c r="E53" s="68" t="s">
        <v>219</v>
      </c>
      <c r="F53" s="89">
        <v>1</v>
      </c>
      <c r="G53" s="67">
        <v>20880</v>
      </c>
      <c r="H53" s="67">
        <v>0</v>
      </c>
      <c r="I53" s="68">
        <v>1</v>
      </c>
      <c r="J53" s="67">
        <v>0</v>
      </c>
      <c r="K53" s="67">
        <v>100</v>
      </c>
      <c r="L53" s="67">
        <v>100</v>
      </c>
      <c r="M53" s="67">
        <f>G53+J53</f>
        <v>20880</v>
      </c>
      <c r="N53" s="67">
        <f>M53</f>
        <v>20880</v>
      </c>
      <c r="O53" s="67">
        <f>N53</f>
        <v>20880</v>
      </c>
      <c r="P53" s="82">
        <v>1</v>
      </c>
      <c r="Q53" s="68" t="s">
        <v>37</v>
      </c>
      <c r="R53" s="69" t="s">
        <v>8</v>
      </c>
      <c r="S53" s="69" t="s">
        <v>31</v>
      </c>
      <c r="T53" s="70">
        <v>1</v>
      </c>
      <c r="U53" s="70">
        <v>0</v>
      </c>
      <c r="V53" s="70">
        <v>0</v>
      </c>
      <c r="W53" s="70">
        <v>0</v>
      </c>
      <c r="X53" s="71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</row>
    <row r="54" spans="1:60" s="35" customFormat="1" ht="48">
      <c r="A54" s="72"/>
      <c r="B54" s="90">
        <v>32701</v>
      </c>
      <c r="C54" s="104">
        <v>31700000</v>
      </c>
      <c r="D54" s="110" t="s">
        <v>109</v>
      </c>
      <c r="E54" s="30" t="s">
        <v>220</v>
      </c>
      <c r="F54" s="112">
        <v>1</v>
      </c>
      <c r="G54" s="32">
        <v>25000</v>
      </c>
      <c r="H54" s="32">
        <v>0</v>
      </c>
      <c r="I54" s="30">
        <v>1</v>
      </c>
      <c r="J54" s="32">
        <v>0</v>
      </c>
      <c r="K54" s="32">
        <v>100</v>
      </c>
      <c r="L54" s="32">
        <v>100</v>
      </c>
      <c r="M54" s="32">
        <f t="shared" si="6"/>
        <v>25000</v>
      </c>
      <c r="N54" s="32">
        <f t="shared" si="8"/>
        <v>25000</v>
      </c>
      <c r="O54" s="32">
        <f t="shared" si="7"/>
        <v>25000</v>
      </c>
      <c r="P54" s="94">
        <v>1</v>
      </c>
      <c r="Q54" s="30" t="s">
        <v>37</v>
      </c>
      <c r="R54" s="33" t="s">
        <v>8</v>
      </c>
      <c r="S54" s="33" t="s">
        <v>31</v>
      </c>
      <c r="T54" s="34">
        <v>1</v>
      </c>
      <c r="U54" s="34">
        <v>0</v>
      </c>
      <c r="V54" s="34">
        <v>0</v>
      </c>
      <c r="W54" s="34">
        <v>0</v>
      </c>
      <c r="X54" s="71">
        <f t="shared" si="5"/>
        <v>1</v>
      </c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</row>
    <row r="55" spans="6:60" ht="14.25">
      <c r="F55" s="10" t="s">
        <v>93</v>
      </c>
      <c r="G55" s="39">
        <f>SUM(G39:G54)</f>
        <v>824483</v>
      </c>
      <c r="H55" s="19"/>
      <c r="I55" s="38" t="s">
        <v>94</v>
      </c>
      <c r="J55" s="40">
        <f aca="true" t="shared" si="9" ref="J55:O55">SUM(J39:J54)</f>
        <v>1059152</v>
      </c>
      <c r="K55" s="40">
        <f t="shared" si="9"/>
        <v>424334.6</v>
      </c>
      <c r="L55" s="40">
        <f t="shared" si="9"/>
        <v>2077</v>
      </c>
      <c r="M55" s="40">
        <f t="shared" si="9"/>
        <v>1883635</v>
      </c>
      <c r="N55" s="40">
        <f t="shared" si="9"/>
        <v>1883635</v>
      </c>
      <c r="O55" s="40">
        <f t="shared" si="9"/>
        <v>1883635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</row>
    <row r="56" spans="7:60" ht="14.25">
      <c r="G56" s="41">
        <f>G31+G55</f>
        <v>16411331.650000002</v>
      </c>
      <c r="H56" s="41">
        <f>H31+H55</f>
        <v>0</v>
      </c>
      <c r="I56" s="41"/>
      <c r="J56" s="41">
        <f aca="true" t="shared" si="10" ref="J56:O56">J31+J55</f>
        <v>133056185.28999998</v>
      </c>
      <c r="K56" s="41">
        <f t="shared" si="10"/>
        <v>424334.6</v>
      </c>
      <c r="L56" s="41">
        <f t="shared" si="10"/>
        <v>2077</v>
      </c>
      <c r="M56" s="41">
        <f t="shared" si="10"/>
        <v>149467516.94</v>
      </c>
      <c r="N56" s="41">
        <f t="shared" si="10"/>
        <v>149467516.94</v>
      </c>
      <c r="O56" s="41">
        <f t="shared" si="10"/>
        <v>103410457.06999998</v>
      </c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</row>
    <row r="57" spans="10:60" ht="14.25">
      <c r="J57" s="60"/>
      <c r="M57" s="14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</row>
    <row r="58" spans="14:60" ht="14.25">
      <c r="N58" s="14" t="s">
        <v>97</v>
      </c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</row>
    <row r="59" spans="10:60" ht="14.25">
      <c r="J59" s="15" t="s">
        <v>97</v>
      </c>
      <c r="N59" s="14" t="s">
        <v>97</v>
      </c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</row>
    <row r="60" spans="14:60" ht="14.25">
      <c r="N60" s="59" t="s">
        <v>97</v>
      </c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</row>
  </sheetData>
  <sheetProtection/>
  <mergeCells count="12">
    <mergeCell ref="C4:D8"/>
    <mergeCell ref="E4:W4"/>
    <mergeCell ref="E5:W5"/>
    <mergeCell ref="E6:W6"/>
    <mergeCell ref="E7:W7"/>
    <mergeCell ref="E8:W8"/>
    <mergeCell ref="C33:D37"/>
    <mergeCell ref="E33:W33"/>
    <mergeCell ref="E34:W34"/>
    <mergeCell ref="E35:W35"/>
    <mergeCell ref="E36:W36"/>
    <mergeCell ref="E37:W37"/>
  </mergeCells>
  <printOptions horizontalCentered="1" verticalCentered="1"/>
  <pageMargins left="0.984251968503937" right="0" top="0.1968503937007874" bottom="0.1968503937007874" header="0" footer="0"/>
  <pageSetup fitToHeight="1" fitToWidth="1" horizontalDpi="600" verticalDpi="600" orientation="landscape" paperSize="5" scale="64" r:id="rId4"/>
  <headerFooter>
    <oddFooter>&amp;C&amp;P</oddFooter>
  </headerFooter>
  <legacyDrawing r:id="rId3"/>
  <oleObjects>
    <oleObject progId="PBrush" shapeId="141213" r:id="rId1"/>
    <oleObject progId="PBrush" shapeId="14121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C17" sqref="C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Pemex Petroquimica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jlovando</dc:creator>
  <cp:keywords/>
  <dc:description/>
  <cp:lastModifiedBy>aaguero</cp:lastModifiedBy>
  <cp:lastPrinted>2014-01-27T19:26:58Z</cp:lastPrinted>
  <dcterms:created xsi:type="dcterms:W3CDTF">2009-11-11T00:09:36Z</dcterms:created>
  <dcterms:modified xsi:type="dcterms:W3CDTF">2014-02-05T20:21:42Z</dcterms:modified>
  <cp:category/>
  <cp:version/>
  <cp:contentType/>
  <cp:contentStatus/>
</cp:coreProperties>
</file>